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2120" windowHeight="9120" tabRatio="777" activeTab="1"/>
  </bookViews>
  <sheets>
    <sheet name="FORMAT" sheetId="1" r:id="rId1"/>
    <sheet name="LI" sheetId="2" r:id="rId2"/>
    <sheet name="COMBO" sheetId="3" r:id="rId3"/>
    <sheet name="REG" sheetId="4" r:id="rId4"/>
    <sheet name="COMBO 1ST QTR" sheetId="5" r:id="rId5"/>
    <sheet name="COMBO 2nd Qtr" sheetId="6" r:id="rId6"/>
    <sheet name="COMBO 3rd Qt" sheetId="7" r:id="rId7"/>
    <sheet name="COMBO 4th Qtr" sheetId="8" r:id="rId8"/>
    <sheet name="Year" sheetId="9" r:id="rId9"/>
  </sheets>
  <definedNames>
    <definedName name="_xlnm.Print_Area" localSheetId="2">'COMBO'!$A$1:$E$40</definedName>
    <definedName name="_xlnm.Print_Area" localSheetId="4">'COMBO 1ST QTR'!$A$1:$G$47</definedName>
  </definedNames>
  <calcPr fullCalcOnLoad="1"/>
</workbook>
</file>

<file path=xl/sharedStrings.xml><?xml version="1.0" encoding="utf-8"?>
<sst xmlns="http://schemas.openxmlformats.org/spreadsheetml/2006/main" count="425" uniqueCount="164">
  <si>
    <t>Date Processed</t>
  </si>
  <si>
    <t># Claims Processed</t>
  </si>
  <si>
    <t>SUM</t>
  </si>
  <si>
    <t>AVERAGE</t>
  </si>
  <si>
    <t># Unique Patients with Hits</t>
  </si>
  <si>
    <t>PROFILES</t>
  </si>
  <si>
    <t xml:space="preserve">          PRINTED/REVIEWED</t>
  </si>
  <si>
    <t xml:space="preserve">          REJECTED</t>
  </si>
  <si>
    <t>CASE INFORMATION</t>
  </si>
  <si>
    <t xml:space="preserve">          IDENTIFIED</t>
  </si>
  <si>
    <t xml:space="preserve">          COMPLETED</t>
  </si>
  <si>
    <t xml:space="preserve">          CASE RATE</t>
  </si>
  <si>
    <t>LETTER GENERATION</t>
  </si>
  <si>
    <t xml:space="preserve">          DELETED IN QA</t>
  </si>
  <si>
    <t>DISTRIBUTION OF CASES</t>
  </si>
  <si>
    <t xml:space="preserve">          DRUG/DISEASE INTERACTIONS</t>
  </si>
  <si>
    <t xml:space="preserve">          DRUG/DRUG CONFLICTS</t>
  </si>
  <si>
    <t xml:space="preserve">          OVER-UTILIZATION</t>
  </si>
  <si>
    <t xml:space="preserve">          POSSIBLE NON-COMPLIANCE</t>
  </si>
  <si>
    <t>DATA ENTRY</t>
  </si>
  <si>
    <t>FILE DESCRIPTION</t>
  </si>
  <si>
    <t>Default save location should be under the following folders:</t>
  </si>
  <si>
    <t>Computer:    Michelle</t>
  </si>
  <si>
    <t>DEFAULT FILE LOCATION</t>
  </si>
  <si>
    <t>FILE NAME CONVENTION</t>
  </si>
  <si>
    <t xml:space="preserve">Data entry for this report should be on the Monthly Summary sheet only. </t>
  </si>
  <si>
    <t># Criteria Exception Hits
(or # Potential Drug Therapy Problems)</t>
  </si>
  <si>
    <t>Formula = Row 17/Row 12 as Percent</t>
  </si>
  <si>
    <t>Arial 8pt bold italics</t>
  </si>
  <si>
    <t>Arial 8pt</t>
  </si>
  <si>
    <t>ALL CAPS ARIAL 8PT BOLD ITALIC</t>
  </si>
  <si>
    <t>skip row with row height = 4.5pt</t>
  </si>
  <si>
    <t>Right Justify</t>
  </si>
  <si>
    <t xml:space="preserve">          ALL CAPS ARIAL 8PT BOLD ITALIC</t>
  </si>
  <si>
    <t xml:space="preserve">          ALL CAPS Arial 8pt</t>
  </si>
  <si>
    <t xml:space="preserve">                                   ALL CAPS Arial 8pt</t>
  </si>
  <si>
    <t xml:space="preserve">             ALL CAPS Arial 8pt</t>
  </si>
  <si>
    <t xml:space="preserve">                ALL CAPS Arial 8pt</t>
  </si>
  <si>
    <t xml:space="preserve">          ALL CAPS ARIAL 8pt</t>
  </si>
  <si>
    <t>ALL CAPS ARIAL 12pt BOLD</t>
  </si>
  <si>
    <t>LETTER FOLLOW UP</t>
  </si>
  <si>
    <t xml:space="preserve">          Arial 8pt bold italics</t>
  </si>
  <si>
    <t>TITLE ONE ALL SHEETS</t>
  </si>
  <si>
    <t>1ST QTR TITLE ROW 2</t>
  </si>
  <si>
    <t>2ND QTR TITLE ROW 2</t>
  </si>
  <si>
    <t>3RD QTR TITLE ROW 2</t>
  </si>
  <si>
    <t>4TH QTR TITLE ROW 2</t>
  </si>
  <si>
    <t>YEARLY SUMMARY ROW 2</t>
  </si>
  <si>
    <t>MONTHLY SUMMARY TITLE ROW 2</t>
  </si>
  <si>
    <t>ALL CAPS STATE NAME FOLLOWED BY MEDICAID</t>
  </si>
  <si>
    <t xml:space="preserve">(SEE ROW 2 TITLES ABOVE) </t>
  </si>
  <si>
    <t>SHEET NAME</t>
  </si>
  <si>
    <t>TITLE FOR ROW TWO</t>
  </si>
  <si>
    <t>DESCRIPTION</t>
  </si>
  <si>
    <t>MONTHLY SUMMARY</t>
  </si>
  <si>
    <t>1st QTR SUMMARY</t>
  </si>
  <si>
    <t>2nd QTR SUMMARY</t>
  </si>
  <si>
    <t>3rd QTR SUMMARY</t>
  </si>
  <si>
    <t>4th QTR SUMMARY</t>
  </si>
  <si>
    <t>YEARLY SUMMARY</t>
  </si>
  <si>
    <t xml:space="preserve">ENTER STATE NAME BEFORE MEDICAID IN CELL  </t>
  </si>
  <si>
    <t>(SEE ROW 1 TITLES ABOVE FOR ALL SHEETS)</t>
  </si>
  <si>
    <t>COLUMN TITLES</t>
  </si>
  <si>
    <t>TITLE FOR ROW ONE ALL SHEETS</t>
  </si>
  <si>
    <t>YEARLY</t>
  </si>
  <si>
    <t>Use two letter USPS state abbreviation followed by state and the year.  Example (ALstatyyyy.xls)</t>
  </si>
  <si>
    <t>Drive:               C:\</t>
  </si>
  <si>
    <t>Folders:           HID-Pharmacy SharedFiles\State Folder\Stats</t>
  </si>
  <si>
    <t>Filename:              ALstatyyyy.xls</t>
  </si>
  <si>
    <t>MONTHLY ACTIVITY STATISTICAL REPORT</t>
  </si>
  <si>
    <t>DISTRIBUTION OF CASES By Problem Type</t>
  </si>
  <si>
    <t xml:space="preserve">          CLINICAL APPROPRIATENESS</t>
  </si>
  <si>
    <t xml:space="preserve">          PRESCRIBER REQUESTS FOR INFO</t>
  </si>
  <si>
    <t xml:space="preserve"> # PROFILE REFERRALS to SURS Program</t>
  </si>
  <si>
    <t xml:space="preserve">          800 DUR CALLS, FAXES, etc.</t>
  </si>
  <si>
    <t xml:space="preserve">          PRESCRIBER LETTERS MAILED</t>
  </si>
  <si>
    <t xml:space="preserve">          PRESCRIBER RESPONSES RECEIVED</t>
  </si>
  <si>
    <t xml:space="preserve">                  PRESCRIBER RESPONSE RATE</t>
  </si>
  <si>
    <t xml:space="preserve">                    VALID PHYSICIAN ID</t>
  </si>
  <si>
    <t xml:space="preserve">                    PHARMACY CALLS</t>
  </si>
  <si>
    <t xml:space="preserve">                   TOTAL GENERATED</t>
  </si>
  <si>
    <t xml:space="preserve">      # PRESCRIBER LETTERS MAILED</t>
  </si>
  <si>
    <t xml:space="preserve">         # PRESCRIBER RESPONSES RECEIVED</t>
  </si>
  <si>
    <t xml:space="preserve">                    VALID PRESCRIBER ID</t>
  </si>
  <si>
    <t xml:space="preserve">                     PHARMACY CALLS</t>
  </si>
  <si>
    <t xml:space="preserve">                    DELETED IN QA</t>
  </si>
  <si>
    <t xml:space="preserve">                   RESPONSE RATE</t>
  </si>
  <si>
    <t xml:space="preserve">                    TOTAL GENERATED</t>
  </si>
  <si>
    <t>Percentage</t>
  </si>
  <si>
    <t xml:space="preserve">          DELETED GENERIC PRESCRIBER ID</t>
  </si>
  <si>
    <t xml:space="preserve">                    DELETED GENERIC PRESCRIBER ID</t>
  </si>
  <si>
    <t xml:space="preserve">                    PHARMACY ID CALLS</t>
  </si>
  <si>
    <t>LONG TERM CARE</t>
  </si>
  <si>
    <t xml:space="preserve">           LTC RECIPIENTS REVIEWED</t>
  </si>
  <si>
    <t xml:space="preserve">               # PRESCRIBER LETTERS MAILED</t>
  </si>
  <si>
    <t xml:space="preserve">                    # PRESCRIBER RESPONSES RECEIVED</t>
  </si>
  <si>
    <t xml:space="preserve">                     # PHARMACY RESPONSES RECEIVED</t>
  </si>
  <si>
    <t xml:space="preserve">               # PHARMACY LETTERS MAILED</t>
  </si>
  <si>
    <t xml:space="preserve">           PRESCRIBER LETTERS GENERATED</t>
  </si>
  <si>
    <t xml:space="preserve">           PHARMACY LETTERS GENERATED</t>
  </si>
  <si>
    <t xml:space="preserve">                RESPONSE RATE</t>
  </si>
  <si>
    <t xml:space="preserve">           LTC CASES IDENTIFIED</t>
  </si>
  <si>
    <t xml:space="preserve">          REFERRALS for EXTENSION OF BENEFITS</t>
  </si>
  <si>
    <t xml:space="preserve">          REFERRALS to SURS (ABUSE) UNIT</t>
  </si>
  <si>
    <t xml:space="preserve">          TOTAL LETTERS SENT</t>
  </si>
  <si>
    <r>
      <t xml:space="preserve">      </t>
    </r>
    <r>
      <rPr>
        <sz val="8"/>
        <color indexed="8"/>
        <rFont val="Arial"/>
        <family val="2"/>
      </rPr>
      <t>PRESCRIBER LETTERS GENERATED</t>
    </r>
  </si>
  <si>
    <t xml:space="preserve">                   PHARMACY ID CALLS</t>
  </si>
  <si>
    <r>
      <t xml:space="preserve">         </t>
    </r>
    <r>
      <rPr>
        <b/>
        <sz val="8"/>
        <color indexed="8"/>
        <rFont val="Arial"/>
        <family val="2"/>
      </rPr>
      <t># PHARMACY LETTERS MAILED</t>
    </r>
  </si>
  <si>
    <t xml:space="preserve">         # PHARMACY RESPONSES RECEIVED</t>
  </si>
  <si>
    <t xml:space="preserve">                   RESPONSE RATE </t>
  </si>
  <si>
    <t xml:space="preserve">         TOTAL DELETED IN QA</t>
  </si>
  <si>
    <t xml:space="preserve">         TOTAL LETTERS SENT</t>
  </si>
  <si>
    <t xml:space="preserve">           800 DUR CALLS</t>
  </si>
  <si>
    <t xml:space="preserve">           PROVIDER PROFILES REVIEWED</t>
  </si>
  <si>
    <t xml:space="preserve">           </t>
  </si>
  <si>
    <t xml:space="preserve">           PROVIDER REQUESTS INFO</t>
  </si>
  <si>
    <t xml:space="preserve">           FOLLOWUP PT PROFILE REVIEW </t>
  </si>
  <si>
    <t xml:space="preserve">                     PHARMACY CALLS-PRESCRIBER ID</t>
  </si>
  <si>
    <t xml:space="preserve">                     DELETED GENERIC PRESCRIBER ID</t>
  </si>
  <si>
    <t xml:space="preserve">      # PHARMACY LETTERS MAILED</t>
  </si>
  <si>
    <t xml:space="preserve">                   # PHARMACY RESPONSES RECEIVED</t>
  </si>
  <si>
    <t xml:space="preserve">                  # PRESCRIBER RESPONSES RECEIVED</t>
  </si>
  <si>
    <t xml:space="preserve">           TOTAL DELETED IN QA</t>
  </si>
  <si>
    <t xml:space="preserve">           TOTAL LETTERS SENT</t>
  </si>
  <si>
    <t>Lock-in Profile Date:</t>
  </si>
  <si>
    <t>Total Lock-in Profiles Reviewed:</t>
  </si>
  <si>
    <t>Case Information</t>
  </si>
  <si>
    <t>Case Rate (%)</t>
  </si>
  <si>
    <r>
      <t xml:space="preserve">    </t>
    </r>
    <r>
      <rPr>
        <u val="single"/>
        <sz val="8"/>
        <rFont val="Arial"/>
        <family val="2"/>
      </rPr>
      <t>Action Taken:</t>
    </r>
  </si>
  <si>
    <t xml:space="preserve">    2.  Warning Cases</t>
  </si>
  <si>
    <t xml:space="preserve">         Recipient Letters</t>
  </si>
  <si>
    <t xml:space="preserve">         Warning Letters to Providers</t>
  </si>
  <si>
    <t xml:space="preserve">    3.  Lock-in Cases</t>
  </si>
  <si>
    <t xml:space="preserve">         TDUR Lock-in Letters to Providers</t>
  </si>
  <si>
    <t>Total Number of Physician Letters Mailed</t>
  </si>
  <si>
    <t>Pharmacy Assignments:</t>
  </si>
  <si>
    <t xml:space="preserve">  1.  Recipient Pharmacy Assigned</t>
  </si>
  <si>
    <t xml:space="preserve">  3.  Recipient Pharm. Selection Changed</t>
  </si>
  <si>
    <t>LOCK-IN PROGRAM</t>
  </si>
  <si>
    <t xml:space="preserve">          OVER-UTILIZATION (includes Lock-In)</t>
  </si>
  <si>
    <t>MONTHLY ACTIVITY STATISTICAL REPORT - YEAR 2007</t>
  </si>
  <si>
    <t>1ST QUARTER ACTIVITY STATISTICAL REPORT - YEAR 2007</t>
  </si>
  <si>
    <t>2ND QUARTER ACTIVITY STATISTICAL REPORT - YEAR 2007</t>
  </si>
  <si>
    <t>3RD QUARTER ACTIVITY STATISTICAL REPORT - YEAR 2007</t>
  </si>
  <si>
    <t>4TH QUARTER ACTIVITY STATISTICAL REPORT - YEAR 2007</t>
  </si>
  <si>
    <t>YEARLY ACTIVITY STATISTICAL REPORT - YEAR 2007</t>
  </si>
  <si>
    <t>Sep '07</t>
  </si>
  <si>
    <t>Oct '07</t>
  </si>
  <si>
    <t>Nov '07</t>
  </si>
  <si>
    <t>Dec '07</t>
  </si>
  <si>
    <t>MONTHLY ACTIVITY STATISTICAL REPORT (REGULAR CYCLE ONLY)- YEAR 2007</t>
  </si>
  <si>
    <t>MONTHLY ACTIVITY STATISTICAL REPORT (COMBINATION LOCK-IN AND REGULAR)- YEAR 2007</t>
  </si>
  <si>
    <t>WEST VIRGINIA MEDICAID</t>
  </si>
  <si>
    <t xml:space="preserve">  2.  Recipient Pharmacy Requested</t>
  </si>
  <si>
    <t>MONTHLY ACTIVITY STATISTICAL REPORT (REGULAR AND LOCK IN)- YEAR 2007</t>
  </si>
  <si>
    <t xml:space="preserve">          IDENTIFIED (one profile may generate mutiple cases)</t>
  </si>
  <si>
    <t xml:space="preserve">                    DELETED LETTERS</t>
  </si>
  <si>
    <t xml:space="preserve">                  DELETED LETTERS</t>
  </si>
  <si>
    <t xml:space="preserve">         Letters to Providers</t>
  </si>
  <si>
    <t>Total Number of Cases (one profile may result in multiple cases)</t>
  </si>
  <si>
    <t xml:space="preserve">    4.  Recipients Removed from Lock-in</t>
  </si>
  <si>
    <t xml:space="preserve">    5.  Recipients Relocked</t>
  </si>
  <si>
    <t xml:space="preserve">    6.  Non Lock-in letters mailed</t>
  </si>
  <si>
    <t xml:space="preserve">    1.  DUR and Lock in Screening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</si>
</sst>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7">
    <font>
      <sz val="10"/>
      <name val="Arial"/>
      <family val="0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MS Sans Serif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u val="single"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Dot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9" fontId="2" fillId="0" borderId="0" xfId="0" applyNumberFormat="1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18" borderId="0" xfId="0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9" fontId="2" fillId="0" borderId="16" xfId="0" applyNumberFormat="1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>
      <alignment/>
    </xf>
    <xf numFmtId="0" fontId="14" fillId="18" borderId="17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9" fontId="2" fillId="0" borderId="0" xfId="0" applyNumberFormat="1" applyFont="1" applyBorder="1" applyAlignment="1">
      <alignment/>
    </xf>
    <xf numFmtId="0" fontId="8" fillId="0" borderId="13" xfId="0" applyFont="1" applyBorder="1" applyAlignment="1" applyProtection="1">
      <alignment/>
      <protection locked="0"/>
    </xf>
    <xf numFmtId="9" fontId="2" fillId="0" borderId="13" xfId="0" applyNumberFormat="1" applyFont="1" applyBorder="1" applyAlignment="1">
      <alignment/>
    </xf>
    <xf numFmtId="0" fontId="11" fillId="0" borderId="0" xfId="0" applyFont="1" applyAlignment="1" applyProtection="1">
      <alignment/>
      <protection locked="0"/>
    </xf>
    <xf numFmtId="9" fontId="8" fillId="0" borderId="12" xfId="0" applyNumberFormat="1" applyFont="1" applyBorder="1" applyAlignment="1" applyProtection="1">
      <alignment/>
      <protection locked="0"/>
    </xf>
    <xf numFmtId="9" fontId="2" fillId="0" borderId="22" xfId="0" applyNumberFormat="1" applyFont="1" applyBorder="1" applyAlignment="1" applyProtection="1">
      <alignment horizontal="center"/>
      <protection locked="0"/>
    </xf>
    <xf numFmtId="9" fontId="0" fillId="0" borderId="0" xfId="0" applyNumberFormat="1" applyAlignment="1" applyProtection="1">
      <alignment/>
      <protection locked="0"/>
    </xf>
    <xf numFmtId="9" fontId="8" fillId="0" borderId="0" xfId="0" applyNumberFormat="1" applyFont="1" applyBorder="1" applyAlignment="1" applyProtection="1">
      <alignment/>
      <protection locked="0"/>
    </xf>
    <xf numFmtId="9" fontId="2" fillId="0" borderId="10" xfId="0" applyNumberFormat="1" applyFont="1" applyBorder="1" applyAlignment="1" applyProtection="1">
      <alignment horizontal="center"/>
      <protection locked="0"/>
    </xf>
    <xf numFmtId="9" fontId="7" fillId="0" borderId="0" xfId="0" applyNumberFormat="1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9" fontId="2" fillId="0" borderId="24" xfId="0" applyNumberFormat="1" applyFont="1" applyBorder="1" applyAlignment="1" applyProtection="1">
      <alignment horizontal="center"/>
      <protection locked="0"/>
    </xf>
    <xf numFmtId="9" fontId="2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7" fontId="4" fillId="0" borderId="0" xfId="0" applyNumberFormat="1" applyFont="1" applyAlignment="1" applyProtection="1">
      <alignment horizontal="center"/>
      <protection locked="0"/>
    </xf>
    <xf numFmtId="0" fontId="11" fillId="0" borderId="1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26" xfId="0" applyNumberFormat="1" applyFont="1" applyBorder="1" applyAlignment="1" applyProtection="1">
      <alignment horizontal="center"/>
      <protection locked="0"/>
    </xf>
    <xf numFmtId="9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0" xfId="57" applyFont="1" applyBorder="1" applyAlignment="1">
      <alignment horizontal="centerContinuous"/>
      <protection/>
    </xf>
    <xf numFmtId="0" fontId="19" fillId="0" borderId="0" xfId="0" applyFont="1" applyAlignment="1">
      <alignment horizontal="center"/>
    </xf>
    <xf numFmtId="0" fontId="11" fillId="0" borderId="0" xfId="57" applyFont="1" applyBorder="1">
      <alignment/>
      <protection/>
    </xf>
    <xf numFmtId="0" fontId="11" fillId="0" borderId="18" xfId="57" applyFont="1" applyBorder="1">
      <alignment/>
      <protection/>
    </xf>
    <xf numFmtId="0" fontId="11" fillId="0" borderId="18" xfId="0" applyFont="1" applyBorder="1" applyAlignment="1">
      <alignment horizontal="center"/>
    </xf>
    <xf numFmtId="0" fontId="20" fillId="0" borderId="0" xfId="57" applyFont="1" applyBorder="1">
      <alignment/>
      <protection/>
    </xf>
    <xf numFmtId="0" fontId="11" fillId="0" borderId="30" xfId="57" applyFont="1" applyBorder="1">
      <alignment/>
      <protection/>
    </xf>
    <xf numFmtId="0" fontId="11" fillId="0" borderId="13" xfId="57" applyFont="1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31" xfId="57" applyFont="1" applyBorder="1">
      <alignment/>
      <protection/>
    </xf>
    <xf numFmtId="0" fontId="11" fillId="0" borderId="31" xfId="0" applyFont="1" applyBorder="1" applyAlignment="1">
      <alignment horizontal="center"/>
    </xf>
    <xf numFmtId="0" fontId="11" fillId="0" borderId="0" xfId="57" applyFont="1" applyBorder="1" applyAlignment="1">
      <alignment horizontal="left"/>
      <protection/>
    </xf>
    <xf numFmtId="0" fontId="0" fillId="0" borderId="0" xfId="0" applyAlignment="1">
      <alignment horizontal="centerContinuous"/>
    </xf>
    <xf numFmtId="9" fontId="11" fillId="0" borderId="1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7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11" fillId="0" borderId="0" xfId="57" applyFont="1" applyBorder="1" applyAlignment="1">
      <alignment wrapText="1"/>
      <protection/>
    </xf>
    <xf numFmtId="1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4.00390625" style="0" customWidth="1"/>
    <col min="2" max="2" width="67.8515625" style="0" customWidth="1"/>
    <col min="3" max="3" width="38.421875" style="0" bestFit="1" customWidth="1"/>
    <col min="4" max="4" width="20.421875" style="0" customWidth="1"/>
  </cols>
  <sheetData>
    <row r="1" spans="1:2" ht="12.75">
      <c r="A1" t="s">
        <v>20</v>
      </c>
      <c r="B1" s="26" t="s">
        <v>69</v>
      </c>
    </row>
    <row r="2" spans="1:2" ht="12.75">
      <c r="A2" t="s">
        <v>19</v>
      </c>
      <c r="B2" t="s">
        <v>25</v>
      </c>
    </row>
    <row r="3" spans="1:2" ht="12.75">
      <c r="A3" t="s">
        <v>24</v>
      </c>
      <c r="B3" t="s">
        <v>65</v>
      </c>
    </row>
    <row r="4" spans="1:2" ht="12.75">
      <c r="A4" t="s">
        <v>23</v>
      </c>
      <c r="B4" t="s">
        <v>21</v>
      </c>
    </row>
    <row r="5" ht="12.75">
      <c r="B5" t="s">
        <v>22</v>
      </c>
    </row>
    <row r="6" ht="12.75">
      <c r="B6" t="s">
        <v>66</v>
      </c>
    </row>
    <row r="7" ht="12.75">
      <c r="B7" t="s">
        <v>67</v>
      </c>
    </row>
    <row r="8" ht="12.75">
      <c r="B8" s="120" t="s">
        <v>68</v>
      </c>
    </row>
    <row r="10" ht="15.75">
      <c r="B10" s="43" t="s">
        <v>63</v>
      </c>
    </row>
    <row r="11" spans="1:3" ht="15.75">
      <c r="A11" s="42" t="s">
        <v>42</v>
      </c>
      <c r="B11" s="31" t="s">
        <v>152</v>
      </c>
      <c r="C11" s="30" t="s">
        <v>49</v>
      </c>
    </row>
    <row r="12" spans="1:2" ht="12.75">
      <c r="A12" t="s">
        <v>60</v>
      </c>
      <c r="B12" s="30"/>
    </row>
    <row r="14" spans="1:3" ht="15.75">
      <c r="A14" s="32" t="s">
        <v>53</v>
      </c>
      <c r="B14" s="32" t="s">
        <v>52</v>
      </c>
      <c r="C14" s="29" t="s">
        <v>51</v>
      </c>
    </row>
    <row r="15" spans="1:3" ht="15.75">
      <c r="A15" t="s">
        <v>48</v>
      </c>
      <c r="B15" s="31" t="s">
        <v>140</v>
      </c>
      <c r="C15" t="s">
        <v>54</v>
      </c>
    </row>
    <row r="16" spans="1:3" ht="15.75">
      <c r="A16" t="s">
        <v>43</v>
      </c>
      <c r="B16" s="31" t="s">
        <v>141</v>
      </c>
      <c r="C16" t="s">
        <v>55</v>
      </c>
    </row>
    <row r="17" spans="1:3" ht="15.75">
      <c r="A17" t="s">
        <v>44</v>
      </c>
      <c r="B17" s="31" t="s">
        <v>142</v>
      </c>
      <c r="C17" t="s">
        <v>56</v>
      </c>
    </row>
    <row r="18" spans="1:3" ht="15.75">
      <c r="A18" t="s">
        <v>45</v>
      </c>
      <c r="B18" s="31" t="s">
        <v>143</v>
      </c>
      <c r="C18" t="s">
        <v>57</v>
      </c>
    </row>
    <row r="19" spans="1:3" ht="15.75">
      <c r="A19" t="s">
        <v>46</v>
      </c>
      <c r="B19" s="31" t="s">
        <v>144</v>
      </c>
      <c r="C19" t="s">
        <v>58</v>
      </c>
    </row>
    <row r="20" spans="1:3" ht="15.75">
      <c r="A20" t="s">
        <v>47</v>
      </c>
      <c r="B20" s="31" t="s">
        <v>145</v>
      </c>
      <c r="C20" t="s">
        <v>59</v>
      </c>
    </row>
    <row r="22" spans="1:3" ht="15.75">
      <c r="A22">
        <v>1</v>
      </c>
      <c r="B22" s="31" t="s">
        <v>61</v>
      </c>
      <c r="C22" t="s">
        <v>39</v>
      </c>
    </row>
    <row r="23" spans="1:3" ht="12.75">
      <c r="A23">
        <v>2</v>
      </c>
      <c r="B23" s="26" t="s">
        <v>50</v>
      </c>
      <c r="C23" t="s">
        <v>39</v>
      </c>
    </row>
    <row r="24" ht="12.75">
      <c r="A24">
        <v>3</v>
      </c>
    </row>
    <row r="25" spans="1:2" ht="12.75">
      <c r="A25">
        <v>4</v>
      </c>
      <c r="B25" t="s">
        <v>62</v>
      </c>
    </row>
    <row r="26" spans="1:4" ht="12.75">
      <c r="A26">
        <v>5</v>
      </c>
      <c r="B26" s="8" t="s">
        <v>0</v>
      </c>
      <c r="C26" t="s">
        <v>29</v>
      </c>
      <c r="D26" t="s">
        <v>32</v>
      </c>
    </row>
    <row r="27" spans="1:4" ht="12.75">
      <c r="A27">
        <v>6</v>
      </c>
      <c r="B27" s="12" t="s">
        <v>1</v>
      </c>
      <c r="C27" t="s">
        <v>28</v>
      </c>
      <c r="D27" t="s">
        <v>32</v>
      </c>
    </row>
    <row r="28" spans="1:4" ht="21.75">
      <c r="A28">
        <v>7</v>
      </c>
      <c r="B28" s="13" t="s">
        <v>26</v>
      </c>
      <c r="C28" t="s">
        <v>28</v>
      </c>
      <c r="D28" t="s">
        <v>32</v>
      </c>
    </row>
    <row r="29" spans="1:4" ht="13.5" thickBot="1">
      <c r="A29">
        <v>8</v>
      </c>
      <c r="B29" s="14" t="s">
        <v>4</v>
      </c>
      <c r="C29" t="s">
        <v>28</v>
      </c>
      <c r="D29" t="s">
        <v>32</v>
      </c>
    </row>
    <row r="30" spans="1:3" ht="12.75">
      <c r="A30">
        <v>9</v>
      </c>
      <c r="B30" s="15" t="s">
        <v>5</v>
      </c>
      <c r="C30" t="s">
        <v>30</v>
      </c>
    </row>
    <row r="31" spans="1:3" ht="12.75">
      <c r="A31">
        <v>10</v>
      </c>
      <c r="B31" s="16"/>
      <c r="C31" s="27" t="s">
        <v>31</v>
      </c>
    </row>
    <row r="32" spans="1:3" ht="12.75">
      <c r="A32">
        <v>11</v>
      </c>
      <c r="B32" s="17" t="s">
        <v>6</v>
      </c>
      <c r="C32" t="s">
        <v>38</v>
      </c>
    </row>
    <row r="33" spans="1:3" ht="12.75">
      <c r="A33">
        <v>12</v>
      </c>
      <c r="B33" s="17" t="s">
        <v>7</v>
      </c>
      <c r="C33" t="s">
        <v>38</v>
      </c>
    </row>
    <row r="34" spans="1:3" ht="12.75" customHeight="1">
      <c r="A34">
        <v>13</v>
      </c>
      <c r="B34" s="18"/>
      <c r="C34" t="s">
        <v>31</v>
      </c>
    </row>
    <row r="35" spans="1:3" ht="12.75">
      <c r="A35">
        <v>14</v>
      </c>
      <c r="B35" s="15" t="s">
        <v>8</v>
      </c>
      <c r="C35" t="s">
        <v>30</v>
      </c>
    </row>
    <row r="36" spans="1:3" ht="12.75" customHeight="1">
      <c r="A36">
        <v>15</v>
      </c>
      <c r="B36" s="18"/>
      <c r="C36" s="27" t="s">
        <v>31</v>
      </c>
    </row>
    <row r="37" spans="1:3" ht="12.75">
      <c r="A37">
        <v>16</v>
      </c>
      <c r="B37" s="18" t="s">
        <v>9</v>
      </c>
      <c r="C37" t="s">
        <v>38</v>
      </c>
    </row>
    <row r="38" spans="1:3" ht="12.75">
      <c r="A38">
        <v>17</v>
      </c>
      <c r="B38" s="18" t="s">
        <v>10</v>
      </c>
      <c r="C38" t="s">
        <v>38</v>
      </c>
    </row>
    <row r="39" spans="1:3" ht="12.75">
      <c r="A39">
        <v>18</v>
      </c>
      <c r="B39" s="18"/>
      <c r="C39" s="27" t="s">
        <v>31</v>
      </c>
    </row>
    <row r="40" spans="1:4" ht="12.75">
      <c r="A40">
        <v>19</v>
      </c>
      <c r="B40" s="18" t="s">
        <v>11</v>
      </c>
      <c r="C40" t="s">
        <v>38</v>
      </c>
      <c r="D40" t="s">
        <v>27</v>
      </c>
    </row>
    <row r="41" spans="1:3" ht="12.75">
      <c r="A41">
        <v>20</v>
      </c>
      <c r="B41" s="18"/>
      <c r="C41" s="27" t="s">
        <v>31</v>
      </c>
    </row>
    <row r="42" spans="1:3" ht="12.75">
      <c r="A42">
        <v>21</v>
      </c>
      <c r="B42" s="15" t="s">
        <v>12</v>
      </c>
      <c r="C42" t="s">
        <v>30</v>
      </c>
    </row>
    <row r="43" spans="1:3" ht="12.75">
      <c r="A43">
        <v>22</v>
      </c>
      <c r="B43" s="15"/>
      <c r="C43" s="27" t="s">
        <v>31</v>
      </c>
    </row>
    <row r="44" spans="1:3" ht="12.75">
      <c r="A44">
        <v>23</v>
      </c>
      <c r="B44" s="18" t="s">
        <v>78</v>
      </c>
      <c r="C44" t="s">
        <v>37</v>
      </c>
    </row>
    <row r="45" spans="1:3" ht="12.75">
      <c r="A45">
        <v>24</v>
      </c>
      <c r="B45" s="19" t="s">
        <v>79</v>
      </c>
      <c r="C45" t="s">
        <v>37</v>
      </c>
    </row>
    <row r="46" spans="1:3" ht="12.75">
      <c r="A46">
        <v>25</v>
      </c>
      <c r="B46" s="18" t="s">
        <v>80</v>
      </c>
      <c r="C46" t="s">
        <v>37</v>
      </c>
    </row>
    <row r="47" spans="1:3" ht="12.75">
      <c r="A47">
        <v>26</v>
      </c>
      <c r="B47" s="20"/>
      <c r="C47" s="27" t="s">
        <v>31</v>
      </c>
    </row>
    <row r="48" spans="1:3" ht="12.75">
      <c r="A48">
        <v>27</v>
      </c>
      <c r="B48" s="18" t="s">
        <v>89</v>
      </c>
      <c r="C48" s="27"/>
    </row>
    <row r="49" spans="1:3" ht="12.75">
      <c r="A49">
        <v>28</v>
      </c>
      <c r="B49" s="18" t="s">
        <v>13</v>
      </c>
      <c r="C49" t="s">
        <v>34</v>
      </c>
    </row>
    <row r="50" spans="1:3" ht="12.75">
      <c r="A50">
        <v>29</v>
      </c>
      <c r="B50" s="21" t="s">
        <v>75</v>
      </c>
      <c r="C50" t="s">
        <v>33</v>
      </c>
    </row>
    <row r="51" spans="1:3" ht="12.75">
      <c r="A51">
        <v>30</v>
      </c>
      <c r="B51" s="18"/>
      <c r="C51" s="27" t="s">
        <v>31</v>
      </c>
    </row>
    <row r="52" spans="1:3" ht="12.75">
      <c r="A52">
        <v>31</v>
      </c>
      <c r="B52" s="18" t="s">
        <v>76</v>
      </c>
      <c r="C52" t="s">
        <v>36</v>
      </c>
    </row>
    <row r="53" spans="1:3" ht="12.75">
      <c r="A53">
        <v>32</v>
      </c>
      <c r="B53" s="18" t="s">
        <v>77</v>
      </c>
      <c r="C53" t="s">
        <v>35</v>
      </c>
    </row>
    <row r="54" spans="1:3" ht="12.75">
      <c r="A54">
        <v>33</v>
      </c>
      <c r="B54" s="18"/>
      <c r="C54" s="27" t="s">
        <v>31</v>
      </c>
    </row>
    <row r="55" spans="1:3" ht="12.75">
      <c r="A55">
        <v>34</v>
      </c>
      <c r="B55" s="15" t="s">
        <v>14</v>
      </c>
      <c r="C55" t="s">
        <v>30</v>
      </c>
    </row>
    <row r="56" spans="1:3" ht="12.75">
      <c r="A56">
        <v>35</v>
      </c>
      <c r="B56" s="18"/>
      <c r="C56" s="27" t="s">
        <v>31</v>
      </c>
    </row>
    <row r="57" spans="1:3" ht="12.75">
      <c r="A57">
        <v>36</v>
      </c>
      <c r="B57" s="18" t="s">
        <v>15</v>
      </c>
      <c r="C57" t="s">
        <v>34</v>
      </c>
    </row>
    <row r="58" spans="1:3" ht="12.75">
      <c r="A58">
        <v>37</v>
      </c>
      <c r="B58" s="18" t="s">
        <v>16</v>
      </c>
      <c r="C58" t="s">
        <v>34</v>
      </c>
    </row>
    <row r="59" spans="1:3" ht="12.75">
      <c r="A59">
        <v>38</v>
      </c>
      <c r="B59" s="18" t="s">
        <v>17</v>
      </c>
      <c r="C59" t="s">
        <v>34</v>
      </c>
    </row>
    <row r="60" spans="1:3" ht="12.75">
      <c r="A60">
        <v>39</v>
      </c>
      <c r="B60" s="18" t="s">
        <v>18</v>
      </c>
      <c r="C60" t="s">
        <v>34</v>
      </c>
    </row>
    <row r="61" spans="1:3" ht="12.75">
      <c r="A61">
        <v>40</v>
      </c>
      <c r="B61" s="18"/>
      <c r="C61" s="27" t="s">
        <v>31</v>
      </c>
    </row>
    <row r="62" spans="1:3" ht="12.75">
      <c r="A62">
        <v>41</v>
      </c>
      <c r="B62" s="25" t="s">
        <v>40</v>
      </c>
      <c r="C62" t="s">
        <v>30</v>
      </c>
    </row>
    <row r="63" spans="1:2" ht="12.75">
      <c r="A63">
        <v>42</v>
      </c>
      <c r="B63" s="28" t="s">
        <v>74</v>
      </c>
    </row>
    <row r="64" spans="1:3" ht="12.75">
      <c r="A64">
        <v>43</v>
      </c>
      <c r="B64" s="18" t="s">
        <v>72</v>
      </c>
      <c r="C64" t="s">
        <v>41</v>
      </c>
    </row>
    <row r="65" spans="1:3" ht="12.75">
      <c r="A65">
        <v>44</v>
      </c>
      <c r="B65" s="44" t="s">
        <v>73</v>
      </c>
      <c r="C65" t="s">
        <v>41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2">
      <selection activeCell="G48" sqref="G48"/>
    </sheetView>
  </sheetViews>
  <sheetFormatPr defaultColWidth="9.140625" defaultRowHeight="12.75"/>
  <cols>
    <col min="1" max="1" width="30.7109375" style="0" customWidth="1"/>
    <col min="2" max="2" width="9.00390625" style="0" customWidth="1"/>
    <col min="3" max="3" width="8.7109375" style="0" customWidth="1"/>
    <col min="4" max="4" width="8.8515625" style="90" customWidth="1"/>
    <col min="5" max="5" width="10.00390625" style="0" customWidth="1"/>
    <col min="6" max="6" width="7.7109375" style="0" customWidth="1"/>
    <col min="7" max="7" width="8.00390625" style="0" customWidth="1"/>
    <col min="8" max="8" width="8.140625" style="0" customWidth="1"/>
    <col min="9" max="9" width="7.7109375" style="0" customWidth="1"/>
    <col min="10" max="10" width="8.8515625" style="0" customWidth="1"/>
    <col min="11" max="11" width="8.421875" style="0" customWidth="1"/>
    <col min="12" max="12" width="8.57421875" style="0" customWidth="1"/>
    <col min="13" max="13" width="8.421875" style="0" customWidth="1"/>
  </cols>
  <sheetData>
    <row r="1" spans="1:13" ht="15.75">
      <c r="A1" s="34" t="str">
        <f>FORMAT!$B$11</f>
        <v>WEST VIRGINIA MEDICAID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>
      <c r="A2" s="34" t="s">
        <v>138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>
      <c r="A3" s="34" t="s">
        <v>140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5" ht="12.75">
      <c r="A5" s="100"/>
      <c r="B5" s="101" t="s">
        <v>146</v>
      </c>
      <c r="C5" s="101" t="s">
        <v>147</v>
      </c>
      <c r="D5" s="101" t="s">
        <v>148</v>
      </c>
      <c r="E5" s="101" t="s">
        <v>149</v>
      </c>
    </row>
    <row r="6" spans="1:5" ht="12.75">
      <c r="A6" s="102" t="s">
        <v>124</v>
      </c>
      <c r="B6" s="91">
        <v>39343</v>
      </c>
      <c r="C6" s="91">
        <v>39384</v>
      </c>
      <c r="D6" s="91">
        <v>39400</v>
      </c>
      <c r="E6" s="91">
        <v>39424</v>
      </c>
    </row>
    <row r="7" ht="12.75">
      <c r="D7"/>
    </row>
    <row r="8" spans="1:5" ht="12.75">
      <c r="A8" s="103" t="s">
        <v>125</v>
      </c>
      <c r="B8" s="104">
        <v>88</v>
      </c>
      <c r="C8" s="104">
        <v>62</v>
      </c>
      <c r="D8" s="104">
        <v>65</v>
      </c>
      <c r="E8" s="104">
        <v>57</v>
      </c>
    </row>
    <row r="9" spans="1:5" ht="12.75">
      <c r="A9" s="105" t="s">
        <v>126</v>
      </c>
      <c r="B9" s="90"/>
      <c r="C9" s="94"/>
      <c r="D9"/>
      <c r="E9" s="94"/>
    </row>
    <row r="10" spans="1:5" ht="22.5">
      <c r="A10" s="123" t="s">
        <v>159</v>
      </c>
      <c r="B10" s="115">
        <v>94</v>
      </c>
      <c r="C10" s="115">
        <v>45</v>
      </c>
      <c r="D10" s="115">
        <v>87</v>
      </c>
      <c r="E10" s="115">
        <v>58</v>
      </c>
    </row>
    <row r="11" spans="1:5" ht="12.75">
      <c r="A11" s="106" t="s">
        <v>127</v>
      </c>
      <c r="B11" s="114">
        <f>B10/B8</f>
        <v>1.0681818181818181</v>
      </c>
      <c r="C11" s="114">
        <f>C10/C8</f>
        <v>0.7258064516129032</v>
      </c>
      <c r="D11" s="114">
        <f>D10/D8</f>
        <v>1.3384615384615384</v>
      </c>
      <c r="E11" s="114">
        <f>E10/E8</f>
        <v>1.0175438596491229</v>
      </c>
    </row>
    <row r="12" spans="1:5" ht="12.75">
      <c r="A12" s="107" t="s">
        <v>128</v>
      </c>
      <c r="B12" s="109"/>
      <c r="C12" s="99"/>
      <c r="D12" s="108"/>
      <c r="E12" s="99"/>
    </row>
    <row r="13" spans="1:5" ht="12.75">
      <c r="A13" s="102" t="s">
        <v>163</v>
      </c>
      <c r="B13" s="94">
        <v>31</v>
      </c>
      <c r="C13" s="94">
        <v>20</v>
      </c>
      <c r="D13" s="94">
        <v>32</v>
      </c>
      <c r="E13" s="94">
        <v>37</v>
      </c>
    </row>
    <row r="14" spans="1:5" ht="12.75">
      <c r="A14" s="102" t="s">
        <v>158</v>
      </c>
      <c r="B14" s="94">
        <v>94</v>
      </c>
      <c r="C14" s="94">
        <v>61</v>
      </c>
      <c r="D14" s="94">
        <v>70</v>
      </c>
      <c r="E14" s="94">
        <v>127</v>
      </c>
    </row>
    <row r="15" spans="1:5" ht="12.75">
      <c r="A15" s="102"/>
      <c r="B15" s="94"/>
      <c r="C15" s="94"/>
      <c r="D15"/>
      <c r="E15" s="94"/>
    </row>
    <row r="16" spans="1:5" ht="12.75">
      <c r="A16" s="102" t="s">
        <v>129</v>
      </c>
      <c r="B16" s="94">
        <v>8</v>
      </c>
      <c r="C16" s="94">
        <v>0</v>
      </c>
      <c r="D16" s="94">
        <v>12</v>
      </c>
      <c r="E16" s="94">
        <v>3</v>
      </c>
    </row>
    <row r="17" spans="1:5" ht="12.75">
      <c r="A17" s="102" t="s">
        <v>130</v>
      </c>
      <c r="B17" s="94">
        <v>8</v>
      </c>
      <c r="C17" s="94">
        <v>0</v>
      </c>
      <c r="D17" s="94">
        <v>12</v>
      </c>
      <c r="E17" s="94">
        <v>3</v>
      </c>
    </row>
    <row r="18" spans="1:5" ht="12.75">
      <c r="A18" s="102" t="s">
        <v>131</v>
      </c>
      <c r="B18" s="94">
        <v>28</v>
      </c>
      <c r="C18" s="94">
        <v>0</v>
      </c>
      <c r="D18" s="94">
        <v>29</v>
      </c>
      <c r="E18" s="118">
        <v>11</v>
      </c>
    </row>
    <row r="19" spans="1:5" ht="12.75">
      <c r="A19" s="102"/>
      <c r="B19" s="94"/>
      <c r="C19" s="94"/>
      <c r="D19"/>
      <c r="E19" s="94"/>
    </row>
    <row r="20" spans="1:5" ht="12.75">
      <c r="A20" s="102" t="s">
        <v>132</v>
      </c>
      <c r="B20" s="94">
        <v>0</v>
      </c>
      <c r="C20" s="94">
        <v>0</v>
      </c>
      <c r="D20" s="94">
        <v>0</v>
      </c>
      <c r="E20" s="94">
        <v>0</v>
      </c>
    </row>
    <row r="21" spans="1:5" ht="12.75">
      <c r="A21" s="102" t="s">
        <v>130</v>
      </c>
      <c r="B21" s="94">
        <v>0</v>
      </c>
      <c r="C21" s="94">
        <v>0</v>
      </c>
      <c r="D21" s="94">
        <v>0</v>
      </c>
      <c r="E21" s="94">
        <v>0</v>
      </c>
    </row>
    <row r="22" spans="1:5" ht="12.75">
      <c r="A22" s="102" t="s">
        <v>158</v>
      </c>
      <c r="B22" s="94">
        <v>0</v>
      </c>
      <c r="C22" s="94">
        <v>0</v>
      </c>
      <c r="D22" s="94">
        <v>0</v>
      </c>
      <c r="E22" s="118">
        <v>0</v>
      </c>
    </row>
    <row r="23" spans="1:5" ht="12.75">
      <c r="A23" s="102"/>
      <c r="B23" s="94"/>
      <c r="C23" s="94"/>
      <c r="D23"/>
      <c r="E23" s="94"/>
    </row>
    <row r="24" spans="1:5" ht="12.75">
      <c r="A24" s="102" t="s">
        <v>160</v>
      </c>
      <c r="B24" s="94">
        <v>4</v>
      </c>
      <c r="C24" s="94">
        <v>4</v>
      </c>
      <c r="D24" s="94">
        <v>2</v>
      </c>
      <c r="E24" s="94">
        <v>0</v>
      </c>
    </row>
    <row r="25" spans="1:5" ht="12.75">
      <c r="A25" s="102" t="s">
        <v>130</v>
      </c>
      <c r="B25" s="94">
        <v>4</v>
      </c>
      <c r="C25" s="94">
        <v>4</v>
      </c>
      <c r="D25" s="94">
        <v>2</v>
      </c>
      <c r="E25" s="94">
        <v>0</v>
      </c>
    </row>
    <row r="26" spans="1:5" ht="12.75">
      <c r="A26" s="102" t="s">
        <v>133</v>
      </c>
      <c r="B26" s="94">
        <v>5</v>
      </c>
      <c r="C26" s="94">
        <v>4</v>
      </c>
      <c r="D26" s="94">
        <v>2</v>
      </c>
      <c r="E26" s="94">
        <v>0</v>
      </c>
    </row>
    <row r="27" spans="1:5" ht="12.75">
      <c r="A27" s="102"/>
      <c r="B27" s="94"/>
      <c r="C27" s="94"/>
      <c r="D27" s="94"/>
      <c r="E27" s="94"/>
    </row>
    <row r="28" spans="1:5" ht="12.75">
      <c r="A28" s="102" t="s">
        <v>161</v>
      </c>
      <c r="B28" s="94">
        <v>34</v>
      </c>
      <c r="C28" s="94">
        <v>12</v>
      </c>
      <c r="D28" s="94">
        <v>12</v>
      </c>
      <c r="E28" s="94">
        <v>6</v>
      </c>
    </row>
    <row r="29" spans="1:5" ht="12.75">
      <c r="A29" s="102" t="s">
        <v>130</v>
      </c>
      <c r="B29" s="94">
        <v>34</v>
      </c>
      <c r="C29" s="94">
        <v>12</v>
      </c>
      <c r="D29" s="94">
        <v>12</v>
      </c>
      <c r="E29" s="94">
        <v>6</v>
      </c>
    </row>
    <row r="30" spans="1:5" ht="12.75">
      <c r="A30" s="102" t="s">
        <v>133</v>
      </c>
      <c r="B30" s="94">
        <v>64</v>
      </c>
      <c r="C30" s="94">
        <v>21</v>
      </c>
      <c r="D30" s="94">
        <v>17</v>
      </c>
      <c r="E30" s="94">
        <v>21</v>
      </c>
    </row>
    <row r="31" spans="1:5" ht="12.75">
      <c r="A31" s="102"/>
      <c r="B31" s="94"/>
      <c r="C31" s="94"/>
      <c r="D31" s="94"/>
      <c r="E31" s="94"/>
    </row>
    <row r="32" spans="1:5" ht="12.75">
      <c r="A32" s="102" t="s">
        <v>162</v>
      </c>
      <c r="B32" s="96">
        <f>B34-(B14+B18+B22+B26+B30)</f>
        <v>17</v>
      </c>
      <c r="C32" s="96">
        <v>9</v>
      </c>
      <c r="D32" s="96">
        <f>D34-(D14+D18+D22+D26+D30)</f>
        <v>29</v>
      </c>
      <c r="E32" s="96">
        <f>E34-(E14+E18+E22+E26+E30)</f>
        <v>12</v>
      </c>
    </row>
    <row r="33" spans="1:5" ht="12.75">
      <c r="A33" s="102"/>
      <c r="B33" s="94"/>
      <c r="C33" s="94"/>
      <c r="D33"/>
      <c r="E33" s="94"/>
    </row>
    <row r="34" spans="1:5" ht="12.75">
      <c r="A34" s="110" t="s">
        <v>134</v>
      </c>
      <c r="B34" s="111">
        <v>208</v>
      </c>
      <c r="C34" s="111">
        <v>96</v>
      </c>
      <c r="D34" s="111">
        <v>147</v>
      </c>
      <c r="E34" s="111">
        <v>171</v>
      </c>
    </row>
    <row r="35" spans="1:5" ht="12.75">
      <c r="A35" s="102"/>
      <c r="B35" s="90"/>
      <c r="C35" s="94"/>
      <c r="D35"/>
      <c r="E35" s="94"/>
    </row>
    <row r="36" spans="1:5" ht="12.75">
      <c r="A36" s="105" t="s">
        <v>135</v>
      </c>
      <c r="B36" s="90"/>
      <c r="C36" s="94"/>
      <c r="D36"/>
      <c r="E36" s="94"/>
    </row>
    <row r="37" spans="1:5" ht="12.75">
      <c r="A37" s="102" t="s">
        <v>136</v>
      </c>
      <c r="B37" s="94">
        <v>0</v>
      </c>
      <c r="C37" s="94">
        <v>0</v>
      </c>
      <c r="D37" s="118">
        <v>0</v>
      </c>
      <c r="E37" s="94">
        <v>0</v>
      </c>
    </row>
    <row r="38" spans="1:5" ht="12.75">
      <c r="A38" s="102" t="s">
        <v>153</v>
      </c>
      <c r="B38" s="94">
        <v>0</v>
      </c>
      <c r="C38" s="94">
        <v>0</v>
      </c>
      <c r="D38" s="118">
        <v>0</v>
      </c>
      <c r="E38" s="94">
        <v>0</v>
      </c>
    </row>
    <row r="39" spans="1:5" ht="12.75">
      <c r="A39" s="102" t="s">
        <v>137</v>
      </c>
      <c r="B39" s="94">
        <v>0</v>
      </c>
      <c r="C39" s="94">
        <v>4</v>
      </c>
      <c r="D39" s="118">
        <v>1</v>
      </c>
      <c r="E39" s="94">
        <v>3</v>
      </c>
    </row>
    <row r="40" spans="1:5" ht="12.75">
      <c r="A40" s="102"/>
      <c r="B40" s="90"/>
      <c r="C40" s="94"/>
      <c r="D40"/>
      <c r="E40" s="94"/>
    </row>
    <row r="41" spans="1:13" ht="12.75">
      <c r="A41" s="105"/>
      <c r="B41" s="94"/>
      <c r="C41" s="94"/>
      <c r="D41" s="94"/>
      <c r="E41" s="94"/>
      <c r="F41" s="94"/>
      <c r="G41" s="94"/>
      <c r="H41" s="94"/>
      <c r="J41" s="90"/>
      <c r="K41" s="94"/>
      <c r="M41" s="94"/>
    </row>
    <row r="42" spans="1:13" ht="12.75">
      <c r="A42" s="112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102"/>
      <c r="B43" s="28"/>
      <c r="C43" s="94"/>
      <c r="D43" s="94"/>
      <c r="E43" s="94"/>
      <c r="F43" s="94"/>
      <c r="G43" s="94"/>
      <c r="H43" s="94"/>
      <c r="J43" s="90"/>
      <c r="K43" s="94"/>
      <c r="M43" s="94"/>
    </row>
    <row r="44" ht="12.75">
      <c r="D44" s="94"/>
    </row>
    <row r="45" ht="12.75">
      <c r="D45" s="94"/>
    </row>
    <row r="46" ht="12.75">
      <c r="D46" s="94"/>
    </row>
    <row r="47" ht="12.75">
      <c r="D47" s="94"/>
    </row>
  </sheetData>
  <sheetProtection/>
  <printOptions/>
  <pageMargins left="0.25" right="0.2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8">
      <pane xSplit="1" topLeftCell="B1" activePane="topRight" state="frozen"/>
      <selection pane="topLeft" activeCell="A1" sqref="A1"/>
      <selection pane="topRight" activeCell="I29" sqref="I29"/>
    </sheetView>
  </sheetViews>
  <sheetFormatPr defaultColWidth="9.140625" defaultRowHeight="12.75"/>
  <cols>
    <col min="1" max="1" width="41.7109375" style="0" customWidth="1"/>
    <col min="2" max="2" width="8.8515625" style="90" bestFit="1" customWidth="1"/>
    <col min="3" max="3" width="8.7109375" style="90" bestFit="1" customWidth="1"/>
    <col min="4" max="4" width="8.8515625" style="90" bestFit="1" customWidth="1"/>
    <col min="5" max="5" width="9.8515625" style="90" customWidth="1"/>
  </cols>
  <sheetData>
    <row r="1" spans="1:5" ht="15.75">
      <c r="A1" s="34" t="str">
        <f>FORMAT!$B$11</f>
        <v>WEST VIRGINIA MEDICAID</v>
      </c>
      <c r="B1" s="116"/>
      <c r="C1" s="116"/>
      <c r="D1" s="116"/>
      <c r="E1" s="116"/>
    </row>
    <row r="2" spans="1:5" ht="15.75">
      <c r="A2" s="34" t="s">
        <v>151</v>
      </c>
      <c r="B2" s="34"/>
      <c r="C2" s="34"/>
      <c r="D2" s="34"/>
      <c r="E2" s="34"/>
    </row>
    <row r="3" spans="1:5" ht="15" customHeight="1">
      <c r="A3" s="124"/>
      <c r="B3" s="125"/>
      <c r="C3" s="125"/>
      <c r="D3" s="125"/>
      <c r="E3" s="125"/>
    </row>
    <row r="4" spans="1:13" ht="15.75">
      <c r="A4" s="34" t="str">
        <f>FORMAT!$B$11</f>
        <v>WEST VIRGINIA MEDICAID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>
      <c r="A5" s="34" t="s">
        <v>154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ht="15" customHeight="1">
      <c r="A6" s="121"/>
    </row>
    <row r="7" ht="15" customHeight="1">
      <c r="A7" s="121"/>
    </row>
    <row r="8" spans="2:5" ht="12.75" customHeight="1">
      <c r="B8" s="73">
        <v>39326</v>
      </c>
      <c r="C8" s="73">
        <v>39356</v>
      </c>
      <c r="D8" s="73">
        <v>39387</v>
      </c>
      <c r="E8" s="73">
        <v>39417</v>
      </c>
    </row>
    <row r="9" spans="1:5" ht="12.75">
      <c r="A9" s="8" t="s">
        <v>0</v>
      </c>
      <c r="B9" s="91">
        <v>39343</v>
      </c>
      <c r="C9" s="91">
        <v>39384</v>
      </c>
      <c r="D9" s="91">
        <v>39400</v>
      </c>
      <c r="E9" s="91">
        <v>39424</v>
      </c>
    </row>
    <row r="10" spans="1:5" ht="33.75" customHeight="1">
      <c r="A10" s="13" t="s">
        <v>26</v>
      </c>
      <c r="B10" s="92">
        <v>181504</v>
      </c>
      <c r="C10" s="92">
        <v>170721</v>
      </c>
      <c r="D10" s="92">
        <v>187896</v>
      </c>
      <c r="E10" s="92">
        <v>121365</v>
      </c>
    </row>
    <row r="11" spans="1:13" ht="13.5" thickBot="1">
      <c r="A11" s="14" t="s">
        <v>4</v>
      </c>
      <c r="B11" s="93">
        <v>55854</v>
      </c>
      <c r="C11" s="93">
        <v>55290</v>
      </c>
      <c r="D11" s="93">
        <v>59524</v>
      </c>
      <c r="E11" s="93">
        <v>42884</v>
      </c>
      <c r="F11" s="72"/>
      <c r="G11" s="72"/>
      <c r="H11" s="72"/>
      <c r="I11" s="72"/>
      <c r="J11" s="72"/>
      <c r="K11" s="72"/>
      <c r="L11" s="72"/>
      <c r="M11" s="72"/>
    </row>
    <row r="12" spans="1:5" ht="12.75">
      <c r="A12" s="15" t="s">
        <v>5</v>
      </c>
      <c r="B12" s="94"/>
      <c r="C12" s="94"/>
      <c r="D12" s="94"/>
      <c r="E12" s="94"/>
    </row>
    <row r="13" spans="1:6" ht="12.75">
      <c r="A13" s="17" t="s">
        <v>6</v>
      </c>
      <c r="B13" s="94">
        <v>186</v>
      </c>
      <c r="C13" s="94">
        <v>167</v>
      </c>
      <c r="D13" s="94">
        <v>480</v>
      </c>
      <c r="E13" s="94">
        <v>857</v>
      </c>
      <c r="F13" s="94"/>
    </row>
    <row r="14" spans="1:6" ht="12.75">
      <c r="A14" s="17" t="s">
        <v>7</v>
      </c>
      <c r="B14" s="94">
        <v>40</v>
      </c>
      <c r="C14" s="94">
        <v>29</v>
      </c>
      <c r="D14" s="94">
        <v>26</v>
      </c>
      <c r="E14" s="94">
        <v>364</v>
      </c>
      <c r="F14" s="94"/>
    </row>
    <row r="15" spans="1:6" ht="15" customHeight="1">
      <c r="A15" s="15" t="s">
        <v>8</v>
      </c>
      <c r="B15" s="94"/>
      <c r="C15" s="94"/>
      <c r="D15" s="94"/>
      <c r="E15" s="94"/>
      <c r="F15" s="94"/>
    </row>
    <row r="16" spans="1:6" ht="12.75">
      <c r="A16" s="18" t="s">
        <v>155</v>
      </c>
      <c r="B16" s="94">
        <v>194</v>
      </c>
      <c r="C16" s="94">
        <v>167</v>
      </c>
      <c r="D16" s="94">
        <v>618</v>
      </c>
      <c r="E16" s="94">
        <v>493</v>
      </c>
      <c r="F16" s="94"/>
    </row>
    <row r="17" spans="1:5" ht="12.75">
      <c r="A17" s="33" t="s">
        <v>11</v>
      </c>
      <c r="B17" s="95">
        <f>B16/B13</f>
        <v>1.043010752688172</v>
      </c>
      <c r="C17" s="95">
        <f>C16/C13</f>
        <v>1</v>
      </c>
      <c r="D17" s="95">
        <f>D16/D13</f>
        <v>1.2875</v>
      </c>
      <c r="E17" s="95">
        <f>E16/E13</f>
        <v>0.5752625437572929</v>
      </c>
    </row>
    <row r="18" spans="1:5" ht="12.75">
      <c r="A18" s="15" t="s">
        <v>12</v>
      </c>
      <c r="B18" s="94"/>
      <c r="C18" s="94"/>
      <c r="D18" s="94"/>
      <c r="E18" s="94"/>
    </row>
    <row r="19" spans="1:5" ht="12.75">
      <c r="A19" s="50" t="s">
        <v>98</v>
      </c>
      <c r="B19" s="96">
        <v>353</v>
      </c>
      <c r="C19" s="96">
        <v>263</v>
      </c>
      <c r="D19" s="96">
        <v>757</v>
      </c>
      <c r="E19" s="96">
        <v>700</v>
      </c>
    </row>
    <row r="20" spans="1:5" ht="12.75">
      <c r="A20" s="19"/>
      <c r="B20" s="94"/>
      <c r="C20" s="94"/>
      <c r="D20" s="94"/>
      <c r="E20" s="94"/>
    </row>
    <row r="21" spans="1:5" ht="12.75" customHeight="1">
      <c r="A21" s="18"/>
      <c r="B21" s="94"/>
      <c r="C21" s="94"/>
      <c r="D21" s="94"/>
      <c r="E21" s="94"/>
    </row>
    <row r="22" spans="1:5" ht="12.75" customHeight="1">
      <c r="A22" s="18" t="s">
        <v>156</v>
      </c>
      <c r="B22" s="94">
        <v>31</v>
      </c>
      <c r="C22" s="94">
        <v>28</v>
      </c>
      <c r="D22" s="94">
        <v>69</v>
      </c>
      <c r="E22" s="94">
        <v>87</v>
      </c>
    </row>
    <row r="23" spans="1:5" ht="12.75">
      <c r="A23" s="21" t="s">
        <v>94</v>
      </c>
      <c r="B23" s="97">
        <f>B19-(B21+B22)</f>
        <v>322</v>
      </c>
      <c r="C23" s="97">
        <f>C19-(C21+C22)</f>
        <v>235</v>
      </c>
      <c r="D23" s="97">
        <f>D19-(D21+D22)</f>
        <v>688</v>
      </c>
      <c r="E23" s="97">
        <f>E19-(E21+E22)</f>
        <v>613</v>
      </c>
    </row>
    <row r="24" spans="1:5" s="119" customFormat="1" ht="12.75">
      <c r="A24" s="117" t="s">
        <v>95</v>
      </c>
      <c r="B24" s="118">
        <v>64</v>
      </c>
      <c r="C24" s="118">
        <v>47</v>
      </c>
      <c r="D24" s="118">
        <v>163</v>
      </c>
      <c r="E24" s="118">
        <v>135</v>
      </c>
    </row>
    <row r="25" spans="1:5" ht="12.75">
      <c r="A25" s="60" t="s">
        <v>100</v>
      </c>
      <c r="B25" s="98">
        <f>B24/B23</f>
        <v>0.19875776397515527</v>
      </c>
      <c r="C25" s="98">
        <f>C24/C23</f>
        <v>0.2</v>
      </c>
      <c r="D25" s="98">
        <f>D24/D23</f>
        <v>0.2369186046511628</v>
      </c>
      <c r="E25" s="98">
        <f>E24/E23</f>
        <v>0.22022838499184338</v>
      </c>
    </row>
    <row r="26" spans="1:5" ht="4.5" customHeight="1">
      <c r="A26" s="60"/>
      <c r="B26" s="98"/>
      <c r="C26" s="98"/>
      <c r="D26" s="98"/>
      <c r="E26" s="98"/>
    </row>
    <row r="27" spans="1:5" ht="12.75">
      <c r="A27" s="50" t="s">
        <v>99</v>
      </c>
      <c r="B27" s="96">
        <v>288</v>
      </c>
      <c r="C27" s="96">
        <v>215</v>
      </c>
      <c r="D27" s="96">
        <v>684</v>
      </c>
      <c r="E27" s="96">
        <v>628</v>
      </c>
    </row>
    <row r="28" spans="1:5" ht="12.75">
      <c r="A28" s="18" t="s">
        <v>156</v>
      </c>
      <c r="B28" s="96">
        <v>100</v>
      </c>
      <c r="C28" s="96">
        <v>18</v>
      </c>
      <c r="D28" s="96">
        <v>26</v>
      </c>
      <c r="E28" s="96">
        <v>40</v>
      </c>
    </row>
    <row r="29" spans="1:5" ht="12.75">
      <c r="A29" s="21" t="s">
        <v>97</v>
      </c>
      <c r="B29" s="97"/>
      <c r="C29" s="97">
        <v>197</v>
      </c>
      <c r="D29" s="97">
        <v>658</v>
      </c>
      <c r="E29" s="97">
        <v>588</v>
      </c>
    </row>
    <row r="30" spans="1:5" s="119" customFormat="1" ht="12.75">
      <c r="A30" s="117" t="s">
        <v>96</v>
      </c>
      <c r="B30" s="118"/>
      <c r="C30" s="118">
        <v>45</v>
      </c>
      <c r="D30" s="118">
        <v>163</v>
      </c>
      <c r="E30" s="118">
        <v>180</v>
      </c>
    </row>
    <row r="31" spans="1:6" ht="12.75">
      <c r="A31" s="33" t="s">
        <v>100</v>
      </c>
      <c r="B31" s="95"/>
      <c r="C31" s="95">
        <f>C30/C29</f>
        <v>0.22842639593908629</v>
      </c>
      <c r="D31" s="95">
        <f>D30/D29</f>
        <v>0.24772036474164133</v>
      </c>
      <c r="E31" s="95">
        <f>E30/E29</f>
        <v>0.30612244897959184</v>
      </c>
      <c r="F31" s="95"/>
    </row>
    <row r="32" spans="1:5" ht="12.75">
      <c r="A32" s="50"/>
      <c r="B32" s="122"/>
      <c r="C32" s="122"/>
      <c r="D32" s="122"/>
      <c r="E32" s="122"/>
    </row>
    <row r="33" spans="1:5" ht="12.75">
      <c r="A33" s="15" t="s">
        <v>70</v>
      </c>
      <c r="B33" s="94"/>
      <c r="C33" s="94"/>
      <c r="D33" s="94"/>
      <c r="E33" s="94"/>
    </row>
    <row r="34" spans="1:5" ht="12.75">
      <c r="A34" s="18" t="s">
        <v>15</v>
      </c>
      <c r="B34" s="94">
        <v>42</v>
      </c>
      <c r="C34" s="94">
        <v>56</v>
      </c>
      <c r="D34" s="94">
        <v>91</v>
      </c>
      <c r="E34" s="94">
        <v>52</v>
      </c>
    </row>
    <row r="35" spans="1:5" ht="12.75">
      <c r="A35" s="18" t="s">
        <v>16</v>
      </c>
      <c r="B35" s="94">
        <v>20</v>
      </c>
      <c r="C35" s="94">
        <v>26</v>
      </c>
      <c r="D35" s="94">
        <v>81</v>
      </c>
      <c r="E35" s="94">
        <v>13</v>
      </c>
    </row>
    <row r="36" spans="1:5" ht="12.75">
      <c r="A36" s="18" t="s">
        <v>17</v>
      </c>
      <c r="B36" s="94">
        <v>91</v>
      </c>
      <c r="C36" s="94">
        <v>42</v>
      </c>
      <c r="D36" s="94">
        <v>108</v>
      </c>
      <c r="E36" s="94">
        <v>380</v>
      </c>
    </row>
    <row r="37" spans="1:5" ht="12.75">
      <c r="A37" s="18" t="s">
        <v>18</v>
      </c>
      <c r="B37" s="94">
        <v>4</v>
      </c>
      <c r="C37" s="94">
        <v>3</v>
      </c>
      <c r="D37" s="94">
        <v>12</v>
      </c>
      <c r="E37" s="94">
        <v>14</v>
      </c>
    </row>
    <row r="38" spans="1:5" ht="12.75">
      <c r="A38" s="18" t="s">
        <v>71</v>
      </c>
      <c r="B38" s="94">
        <v>37</v>
      </c>
      <c r="C38" s="94">
        <v>40</v>
      </c>
      <c r="D38" s="94">
        <v>326</v>
      </c>
      <c r="E38" s="94">
        <v>34</v>
      </c>
    </row>
    <row r="39" spans="1:5" ht="3.75" customHeight="1">
      <c r="A39" s="18"/>
      <c r="B39" s="94"/>
      <c r="C39" s="94"/>
      <c r="D39" s="94"/>
      <c r="E39" s="94"/>
    </row>
    <row r="40" spans="1:5" s="28" customFormat="1" ht="11.25">
      <c r="A40" s="28" t="s">
        <v>114</v>
      </c>
      <c r="B40" s="94">
        <f>SUM(B34:B39)</f>
        <v>194</v>
      </c>
      <c r="C40" s="94">
        <f>SUM(C34:C39)</f>
        <v>167</v>
      </c>
      <c r="D40" s="94">
        <f>SUM(D34:D39)</f>
        <v>618</v>
      </c>
      <c r="E40" s="94">
        <f>SUM(E34:E39)</f>
        <v>493</v>
      </c>
    </row>
    <row r="41" spans="2:5" s="28" customFormat="1" ht="11.25">
      <c r="B41" s="94"/>
      <c r="C41" s="94"/>
      <c r="D41" s="94"/>
      <c r="E41" s="94"/>
    </row>
    <row r="42" spans="2:5" s="28" customFormat="1" ht="11.25">
      <c r="B42" s="94"/>
      <c r="C42" s="94"/>
      <c r="D42" s="94"/>
      <c r="E42" s="94"/>
    </row>
    <row r="43" spans="2:5" s="28" customFormat="1" ht="11.25">
      <c r="B43" s="94"/>
      <c r="C43" s="94"/>
      <c r="D43" s="94"/>
      <c r="E43" s="94"/>
    </row>
  </sheetData>
  <sheetProtection/>
  <mergeCells count="1">
    <mergeCell ref="A3:E3"/>
  </mergeCells>
  <printOptions horizontalCentered="1"/>
  <pageMargins left="0.17" right="0.16" top="0.75" bottom="0.21" header="0.5" footer="0.42"/>
  <pageSetup horizontalDpi="600" verticalDpi="600" orientation="landscape" scale="85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A10" sqref="A10"/>
    </sheetView>
  </sheetViews>
  <sheetFormatPr defaultColWidth="9.140625" defaultRowHeight="12.75"/>
  <cols>
    <col min="1" max="1" width="41.8515625" style="0" customWidth="1"/>
    <col min="2" max="2" width="9.7109375" style="90" customWidth="1"/>
    <col min="3" max="3" width="9.28125" style="90" bestFit="1" customWidth="1"/>
    <col min="4" max="4" width="12.140625" style="0" customWidth="1"/>
    <col min="6" max="6" width="9.7109375" style="0" bestFit="1" customWidth="1"/>
    <col min="7" max="13" width="8.7109375" style="0" bestFit="1" customWidth="1"/>
  </cols>
  <sheetData>
    <row r="1" spans="1:13" ht="15.75">
      <c r="A1" s="34" t="str">
        <f>FORMAT!$B$11</f>
        <v>WEST VIRGINIA MEDICAID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12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5" ht="12.75">
      <c r="B4" s="73">
        <v>39326</v>
      </c>
      <c r="C4" s="73">
        <v>39356</v>
      </c>
      <c r="D4" s="73">
        <v>39387</v>
      </c>
      <c r="E4" s="73">
        <v>39417</v>
      </c>
    </row>
    <row r="5" spans="1:5" ht="12.75">
      <c r="A5" s="8" t="s">
        <v>0</v>
      </c>
      <c r="B5" s="91">
        <f>COMBO!B9</f>
        <v>39343</v>
      </c>
      <c r="C5" s="91">
        <f>COMBO!C9</f>
        <v>39384</v>
      </c>
      <c r="D5" s="91">
        <f>COMBO!D9</f>
        <v>39400</v>
      </c>
      <c r="E5" s="91">
        <f>COMBO!E9</f>
        <v>39424</v>
      </c>
    </row>
    <row r="6" spans="1:5" ht="12.75">
      <c r="A6" s="15" t="s">
        <v>5</v>
      </c>
      <c r="B6" s="28"/>
      <c r="C6" s="28"/>
      <c r="D6" s="28"/>
      <c r="E6" s="28"/>
    </row>
    <row r="7" spans="1:5" ht="12.75">
      <c r="A7" s="17" t="s">
        <v>6</v>
      </c>
      <c r="B7" s="94">
        <f>COMBO!B13-LI!B8</f>
        <v>98</v>
      </c>
      <c r="C7" s="94">
        <f>COMBO!C13-LI!C8</f>
        <v>105</v>
      </c>
      <c r="D7" s="94">
        <f>COMBO!D13-LI!D8</f>
        <v>415</v>
      </c>
      <c r="E7" s="94">
        <f>COMBO!E13-LI!E8</f>
        <v>800</v>
      </c>
    </row>
    <row r="8" spans="1:5" ht="12.75">
      <c r="A8" s="17" t="s">
        <v>7</v>
      </c>
      <c r="B8" s="94">
        <v>0</v>
      </c>
      <c r="C8" s="94">
        <v>0</v>
      </c>
      <c r="D8" s="94">
        <v>0</v>
      </c>
      <c r="E8" s="94">
        <f>E7-E10</f>
        <v>365</v>
      </c>
    </row>
    <row r="9" spans="1:5" ht="12.75">
      <c r="A9" s="15" t="s">
        <v>8</v>
      </c>
      <c r="B9" s="28"/>
      <c r="C9" s="28"/>
      <c r="D9" s="28"/>
      <c r="E9" s="28"/>
    </row>
    <row r="10" spans="1:5" ht="12.75">
      <c r="A10" s="18" t="s">
        <v>155</v>
      </c>
      <c r="B10" s="94">
        <f>COMBO!B16-LI!B10</f>
        <v>100</v>
      </c>
      <c r="C10" s="94">
        <f>COMBO!C16-LI!C10</f>
        <v>122</v>
      </c>
      <c r="D10" s="94">
        <f>COMBO!D16-LI!D10</f>
        <v>531</v>
      </c>
      <c r="E10" s="94">
        <f>COMBO!E16-LI!E10</f>
        <v>435</v>
      </c>
    </row>
    <row r="11" spans="1:5" ht="12.75">
      <c r="A11" s="33" t="s">
        <v>11</v>
      </c>
      <c r="B11" s="95">
        <f>B10/B7</f>
        <v>1.0204081632653061</v>
      </c>
      <c r="C11" s="95">
        <f>C10/C7</f>
        <v>1.161904761904762</v>
      </c>
      <c r="D11" s="95">
        <f>D10/D7</f>
        <v>1.2795180722891566</v>
      </c>
      <c r="E11" s="95">
        <f>E10/E7</f>
        <v>0.54375</v>
      </c>
    </row>
    <row r="12" spans="1:5" ht="12.75">
      <c r="A12" s="15" t="s">
        <v>12</v>
      </c>
      <c r="B12" s="28"/>
      <c r="C12" s="28"/>
      <c r="D12" s="28"/>
      <c r="E12" s="28"/>
    </row>
    <row r="13" spans="1:5" ht="12.75">
      <c r="A13" s="50" t="s">
        <v>98</v>
      </c>
      <c r="B13" s="96">
        <f>COMBO!B19-LI!B34</f>
        <v>145</v>
      </c>
      <c r="C13" s="96">
        <f>COMBO!C19-LI!C34</f>
        <v>167</v>
      </c>
      <c r="D13" s="96">
        <f>COMBO!D19-LI!D34</f>
        <v>610</v>
      </c>
      <c r="E13" s="96">
        <f>COMBO!E19-LI!E34</f>
        <v>529</v>
      </c>
    </row>
    <row r="14" spans="1:5" ht="12.75">
      <c r="A14" s="18" t="s">
        <v>156</v>
      </c>
      <c r="B14" s="94">
        <f>COMBO!B22</f>
        <v>31</v>
      </c>
      <c r="C14" s="94">
        <f>COMBO!C22</f>
        <v>28</v>
      </c>
      <c r="D14" s="94">
        <f>COMBO!D22</f>
        <v>69</v>
      </c>
      <c r="E14" s="94">
        <f>COMBO!E22</f>
        <v>87</v>
      </c>
    </row>
    <row r="15" spans="1:5" ht="12.75">
      <c r="A15" s="21" t="s">
        <v>94</v>
      </c>
      <c r="B15" s="97">
        <f>COMBO!B23-LI!B34</f>
        <v>114</v>
      </c>
      <c r="C15" s="97">
        <f>COMBO!C23-LI!C34</f>
        <v>139</v>
      </c>
      <c r="D15" s="97">
        <f>COMBO!D23-LI!D34</f>
        <v>541</v>
      </c>
      <c r="E15" s="97">
        <f>COMBO!E23-LI!E34</f>
        <v>442</v>
      </c>
    </row>
    <row r="16" spans="1:5" ht="12.75">
      <c r="A16" s="18" t="s">
        <v>95</v>
      </c>
      <c r="B16" s="94" t="e">
        <f>COMBO!B24-LI!#REF!</f>
        <v>#REF!</v>
      </c>
      <c r="C16" s="94" t="e">
        <f>COMBO!C24-LI!#REF!</f>
        <v>#REF!</v>
      </c>
      <c r="D16" s="94" t="e">
        <f>COMBO!D24-LI!#REF!</f>
        <v>#REF!</v>
      </c>
      <c r="E16" s="94" t="e">
        <f>COMBO!E24-LI!#REF!</f>
        <v>#REF!</v>
      </c>
    </row>
    <row r="17" spans="1:5" ht="12.75">
      <c r="A17" s="60" t="s">
        <v>100</v>
      </c>
      <c r="B17" s="98" t="e">
        <f>B16/B15</f>
        <v>#REF!</v>
      </c>
      <c r="C17" s="98" t="e">
        <f>C16/C15</f>
        <v>#REF!</v>
      </c>
      <c r="D17" s="98" t="e">
        <f>D16/D15</f>
        <v>#REF!</v>
      </c>
      <c r="E17" s="98" t="e">
        <f>E16/E15</f>
        <v>#REF!</v>
      </c>
    </row>
    <row r="18" spans="1:5" ht="12.75">
      <c r="A18" s="60"/>
      <c r="B18" s="61"/>
      <c r="C18" s="61"/>
      <c r="D18" s="61"/>
      <c r="E18" s="61"/>
    </row>
    <row r="19" spans="1:5" ht="12.75">
      <c r="A19" s="50" t="s">
        <v>99</v>
      </c>
      <c r="B19" s="96">
        <f>COMBO!B27</f>
        <v>288</v>
      </c>
      <c r="C19" s="96">
        <f>COMBO!C27</f>
        <v>215</v>
      </c>
      <c r="D19" s="96">
        <f>COMBO!D27</f>
        <v>684</v>
      </c>
      <c r="E19" s="96">
        <f>COMBO!E27</f>
        <v>628</v>
      </c>
    </row>
    <row r="20" spans="1:5" ht="12.75">
      <c r="A20" s="18" t="s">
        <v>157</v>
      </c>
      <c r="B20" s="94" t="e">
        <f>COMBO!#REF!</f>
        <v>#REF!</v>
      </c>
      <c r="C20" s="94" t="e">
        <f>COMBO!#REF!</f>
        <v>#REF!</v>
      </c>
      <c r="D20" s="94" t="e">
        <f>COMBO!#REF!</f>
        <v>#REF!</v>
      </c>
      <c r="E20" s="94" t="e">
        <f>COMBO!#REF!</f>
        <v>#REF!</v>
      </c>
    </row>
    <row r="21" spans="1:5" ht="12.75">
      <c r="A21" s="21" t="s">
        <v>97</v>
      </c>
      <c r="B21" s="97">
        <f>COMBO!B29</f>
        <v>0</v>
      </c>
      <c r="C21" s="97">
        <f>COMBO!C29</f>
        <v>197</v>
      </c>
      <c r="D21" s="97">
        <f>COMBO!D29</f>
        <v>658</v>
      </c>
      <c r="E21" s="97">
        <f>COMBO!E29</f>
        <v>588</v>
      </c>
    </row>
    <row r="22" spans="1:5" ht="12.75">
      <c r="A22" s="18" t="s">
        <v>96</v>
      </c>
      <c r="B22" s="94" t="e">
        <f>COMBO!B30-LI!#REF!</f>
        <v>#REF!</v>
      </c>
      <c r="C22" s="94" t="e">
        <f>COMBO!C30-LI!#REF!</f>
        <v>#REF!</v>
      </c>
      <c r="D22" s="94" t="e">
        <f>COMBO!D30-LI!#REF!</f>
        <v>#REF!</v>
      </c>
      <c r="E22" s="94" t="e">
        <f>COMBO!E30-LI!#REF!</f>
        <v>#REF!</v>
      </c>
    </row>
    <row r="23" spans="1:5" ht="12.75">
      <c r="A23" s="33" t="s">
        <v>100</v>
      </c>
      <c r="B23" s="95" t="e">
        <f>B22/B21</f>
        <v>#REF!</v>
      </c>
      <c r="C23" s="95" t="e">
        <f>C22/C21</f>
        <v>#REF!</v>
      </c>
      <c r="D23" s="95" t="e">
        <f>D22/D21</f>
        <v>#REF!</v>
      </c>
      <c r="E23" s="95" t="e">
        <f>E22/E21</f>
        <v>#REF!</v>
      </c>
    </row>
    <row r="25" spans="1:5" ht="12.75">
      <c r="A25" s="15" t="s">
        <v>70</v>
      </c>
      <c r="B25" s="28"/>
      <c r="C25" s="28"/>
      <c r="D25" s="28"/>
      <c r="E25" s="28"/>
    </row>
    <row r="26" spans="1:5" ht="12.75">
      <c r="A26" s="18" t="s">
        <v>15</v>
      </c>
      <c r="B26" s="94">
        <f>COMBO!B34</f>
        <v>42</v>
      </c>
      <c r="C26" s="94">
        <f>COMBO!C34</f>
        <v>56</v>
      </c>
      <c r="D26" s="94">
        <f>COMBO!D34</f>
        <v>91</v>
      </c>
      <c r="E26" s="94">
        <f>COMBO!E34</f>
        <v>52</v>
      </c>
    </row>
    <row r="27" spans="1:5" ht="12.75">
      <c r="A27" s="18" t="s">
        <v>16</v>
      </c>
      <c r="B27" s="94">
        <f>COMBO!B35</f>
        <v>20</v>
      </c>
      <c r="C27" s="94">
        <f>COMBO!C35</f>
        <v>26</v>
      </c>
      <c r="D27" s="94">
        <f>COMBO!D35</f>
        <v>81</v>
      </c>
      <c r="E27" s="94">
        <f>COMBO!E35</f>
        <v>13</v>
      </c>
    </row>
    <row r="28" spans="1:5" ht="12.75">
      <c r="A28" s="18" t="s">
        <v>139</v>
      </c>
      <c r="B28" s="94">
        <f>(COMBO!B36)</f>
        <v>91</v>
      </c>
      <c r="C28" s="94">
        <f>(COMBO!C36)</f>
        <v>42</v>
      </c>
      <c r="D28" s="94">
        <f>(COMBO!D36)</f>
        <v>108</v>
      </c>
      <c r="E28" s="94">
        <f>(COMBO!E36)</f>
        <v>380</v>
      </c>
    </row>
    <row r="29" spans="1:5" ht="12.75">
      <c r="A29" s="18" t="s">
        <v>18</v>
      </c>
      <c r="B29" s="94">
        <f>COMBO!B37</f>
        <v>4</v>
      </c>
      <c r="C29" s="94">
        <f>COMBO!C37</f>
        <v>3</v>
      </c>
      <c r="D29" s="94">
        <f>COMBO!D37</f>
        <v>12</v>
      </c>
      <c r="E29" s="94">
        <f>COMBO!E37</f>
        <v>14</v>
      </c>
    </row>
    <row r="30" spans="1:5" ht="12.75">
      <c r="A30" s="18" t="s">
        <v>71</v>
      </c>
      <c r="B30" s="94">
        <f>COMBO!B38</f>
        <v>37</v>
      </c>
      <c r="C30" s="94">
        <f>COMBO!C38</f>
        <v>40</v>
      </c>
      <c r="D30" s="94">
        <f>COMBO!D38</f>
        <v>326</v>
      </c>
      <c r="E30" s="94">
        <f>COMBO!E38</f>
        <v>34</v>
      </c>
    </row>
    <row r="31" spans="1:5" ht="12.75">
      <c r="A31" s="18"/>
      <c r="B31" s="94"/>
      <c r="C31" s="94"/>
      <c r="D31" s="94"/>
      <c r="E31" s="94"/>
    </row>
    <row r="32" spans="1:13" ht="12.75">
      <c r="A32" s="28" t="s">
        <v>114</v>
      </c>
      <c r="B32" s="94"/>
      <c r="C32" s="94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94"/>
      <c r="C33" s="94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94"/>
      <c r="C34" s="94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8"/>
      <c r="B35" s="94"/>
      <c r="C35" s="94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/>
  <mergeCells count="1">
    <mergeCell ref="A3:M3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6.140625" style="0" customWidth="1"/>
    <col min="2" max="4" width="9.140625" style="1" customWidth="1"/>
    <col min="5" max="5" width="8.7109375" style="2" bestFit="1" customWidth="1"/>
    <col min="6" max="7" width="9.140625" style="2" customWidth="1"/>
    <col min="8" max="16384" width="9.140625" style="4" customWidth="1"/>
  </cols>
  <sheetData>
    <row r="1" spans="1:13" ht="15.75">
      <c r="A1" s="127" t="str">
        <f>FORMAT!$B$11</f>
        <v>WEST VIRGINIA MEDICAID</v>
      </c>
      <c r="B1" s="127"/>
      <c r="C1" s="127"/>
      <c r="D1" s="127"/>
      <c r="E1" s="127"/>
      <c r="F1" s="127"/>
      <c r="G1" s="127"/>
      <c r="H1" s="34"/>
      <c r="I1" s="34"/>
      <c r="J1" s="34"/>
      <c r="K1" s="34"/>
      <c r="L1" s="34"/>
      <c r="M1" s="34"/>
    </row>
    <row r="2" spans="1:13" ht="15.75">
      <c r="A2" s="127" t="str">
        <f>FORMAT!$B16</f>
        <v>1ST QUARTER ACTIVITY STATISTICAL REPORT - YEAR 2007</v>
      </c>
      <c r="B2" s="125"/>
      <c r="C2" s="125"/>
      <c r="D2" s="125"/>
      <c r="E2" s="125"/>
      <c r="F2" s="125"/>
      <c r="G2" s="125"/>
      <c r="H2" s="34"/>
      <c r="I2" s="34"/>
      <c r="J2" s="34"/>
      <c r="K2" s="34"/>
      <c r="L2" s="34"/>
      <c r="M2" s="34"/>
    </row>
    <row r="3" spans="6:16" ht="15.75">
      <c r="F3" s="3"/>
      <c r="J3" s="127"/>
      <c r="K3" s="127"/>
      <c r="L3" s="127"/>
      <c r="M3" s="127"/>
      <c r="N3" s="127"/>
      <c r="O3" s="127"/>
      <c r="P3" s="127"/>
    </row>
    <row r="4" spans="2:7" ht="12.75">
      <c r="B4" s="73" t="e">
        <f>COMBO!#REF!</f>
        <v>#REF!</v>
      </c>
      <c r="C4" s="73" t="e">
        <f>COMBO!#REF!</f>
        <v>#REF!</v>
      </c>
      <c r="D4" s="73" t="e">
        <f>COMBO!#REF!</f>
        <v>#REF!</v>
      </c>
      <c r="E4" s="5" t="s">
        <v>2</v>
      </c>
      <c r="F4" s="6"/>
      <c r="G4" s="7" t="s">
        <v>3</v>
      </c>
    </row>
    <row r="5" spans="1:7" ht="12.75">
      <c r="A5" s="8" t="s">
        <v>0</v>
      </c>
      <c r="B5" s="58" t="e">
        <f>COMBO!#REF!</f>
        <v>#REF!</v>
      </c>
      <c r="C5" s="58" t="e">
        <f>COMBO!#REF!</f>
        <v>#REF!</v>
      </c>
      <c r="D5" s="58" t="e">
        <f>COMBO!#REF!</f>
        <v>#REF!</v>
      </c>
      <c r="E5" s="9"/>
      <c r="F5" s="10"/>
      <c r="G5" s="11"/>
    </row>
    <row r="6" spans="1:7" ht="12.75">
      <c r="A6" s="12" t="s">
        <v>1</v>
      </c>
      <c r="B6" s="11" t="e">
        <f>COMBO!#REF!</f>
        <v>#REF!</v>
      </c>
      <c r="C6" s="11" t="e">
        <f>COMBO!#REF!</f>
        <v>#REF!</v>
      </c>
      <c r="D6" s="11" t="e">
        <f>COMBO!#REF!</f>
        <v>#REF!</v>
      </c>
      <c r="E6" s="9" t="e">
        <f>SUM(B6:D6)</f>
        <v>#REF!</v>
      </c>
      <c r="F6" s="10"/>
      <c r="G6" s="11" t="e">
        <f>AVERAGE(B6:D6)</f>
        <v>#REF!</v>
      </c>
    </row>
    <row r="7" spans="1:7" ht="21.75">
      <c r="A7" s="13" t="s">
        <v>26</v>
      </c>
      <c r="B7" s="11" t="e">
        <f>COMBO!#REF!</f>
        <v>#REF!</v>
      </c>
      <c r="C7" s="11" t="e">
        <f>COMBO!#REF!</f>
        <v>#REF!</v>
      </c>
      <c r="D7" s="11" t="e">
        <f>COMBO!#REF!</f>
        <v>#REF!</v>
      </c>
      <c r="E7" s="9" t="e">
        <f>SUM(B7:D7)</f>
        <v>#REF!</v>
      </c>
      <c r="F7" s="10"/>
      <c r="G7" s="11" t="e">
        <f>AVERAGE(B7:D7)</f>
        <v>#REF!</v>
      </c>
    </row>
    <row r="8" spans="1:7" ht="13.5" thickBot="1">
      <c r="A8" s="14" t="s">
        <v>4</v>
      </c>
      <c r="B8" s="39" t="e">
        <f>COMBO!#REF!</f>
        <v>#REF!</v>
      </c>
      <c r="C8" s="39" t="e">
        <f>COMBO!#REF!</f>
        <v>#REF!</v>
      </c>
      <c r="D8" s="39" t="e">
        <f>COMBO!#REF!</f>
        <v>#REF!</v>
      </c>
      <c r="E8" s="38" t="e">
        <f>SUM(B8:D8)</f>
        <v>#REF!</v>
      </c>
      <c r="F8" s="39"/>
      <c r="G8" s="39" t="e">
        <f>AVERAGE(B8:D8)</f>
        <v>#REF!</v>
      </c>
    </row>
    <row r="9" spans="1:7" ht="12.75">
      <c r="A9" s="15" t="s">
        <v>5</v>
      </c>
      <c r="E9" s="9"/>
      <c r="F9" s="10"/>
      <c r="G9" s="10"/>
    </row>
    <row r="10" spans="1:7" ht="12.75">
      <c r="A10" s="17" t="s">
        <v>6</v>
      </c>
      <c r="B10" s="1" t="e">
        <f>COMBO!#REF!</f>
        <v>#REF!</v>
      </c>
      <c r="C10" s="1" t="e">
        <f>COMBO!#REF!</f>
        <v>#REF!</v>
      </c>
      <c r="D10" s="1" t="e">
        <f>COMBO!#REF!</f>
        <v>#REF!</v>
      </c>
      <c r="E10" s="9" t="e">
        <f>SUM(B10:D10)</f>
        <v>#REF!</v>
      </c>
      <c r="F10" s="10"/>
      <c r="G10" s="11" t="e">
        <f>AVERAGE(B10:D10)</f>
        <v>#REF!</v>
      </c>
    </row>
    <row r="11" spans="1:7" ht="15" customHeight="1">
      <c r="A11" s="17" t="s">
        <v>7</v>
      </c>
      <c r="B11" s="1" t="e">
        <f>COMBO!#REF!</f>
        <v>#REF!</v>
      </c>
      <c r="C11" s="1" t="e">
        <f>COMBO!#REF!</f>
        <v>#REF!</v>
      </c>
      <c r="D11" s="1" t="e">
        <f>COMBO!#REF!</f>
        <v>#REF!</v>
      </c>
      <c r="E11" s="9" t="e">
        <f>SUM(B11:D11)</f>
        <v>#REF!</v>
      </c>
      <c r="F11" s="10"/>
      <c r="G11" s="11" t="e">
        <f>AVERAGE(B11:D11)</f>
        <v>#REF!</v>
      </c>
    </row>
    <row r="12" spans="1:7" ht="12.75">
      <c r="A12" s="15" t="s">
        <v>8</v>
      </c>
      <c r="E12" s="9"/>
      <c r="F12" s="10"/>
      <c r="G12" s="11"/>
    </row>
    <row r="13" spans="1:7" ht="12.75">
      <c r="A13" s="18" t="s">
        <v>9</v>
      </c>
      <c r="B13" s="1" t="e">
        <f>COMBO!#REF!</f>
        <v>#REF!</v>
      </c>
      <c r="C13" s="1" t="e">
        <f>COMBO!#REF!</f>
        <v>#REF!</v>
      </c>
      <c r="D13" s="1" t="e">
        <f>COMBO!#REF!</f>
        <v>#REF!</v>
      </c>
      <c r="E13" s="9" t="e">
        <f>SUM(B13:D13)</f>
        <v>#REF!</v>
      </c>
      <c r="F13" s="10"/>
      <c r="G13" s="11" t="e">
        <f>AVERAGE(B13:D13)</f>
        <v>#REF!</v>
      </c>
    </row>
    <row r="14" spans="1:7" ht="12.75">
      <c r="A14" s="33" t="s">
        <v>11</v>
      </c>
      <c r="B14" s="23" t="e">
        <f>COMBO!#REF!</f>
        <v>#REF!</v>
      </c>
      <c r="C14" s="23" t="e">
        <f>COMBO!#REF!</f>
        <v>#REF!</v>
      </c>
      <c r="D14" s="64" t="e">
        <f>COMBO!#REF!</f>
        <v>#REF!</v>
      </c>
      <c r="E14" s="40" t="e">
        <f>E13/E11</f>
        <v>#REF!</v>
      </c>
      <c r="F14" s="23"/>
      <c r="G14" s="23" t="e">
        <f>G13/G11</f>
        <v>#REF!</v>
      </c>
    </row>
    <row r="15" spans="1:7" ht="12.75">
      <c r="A15" s="15" t="s">
        <v>92</v>
      </c>
      <c r="B15" s="22"/>
      <c r="C15" s="22"/>
      <c r="D15" s="22"/>
      <c r="E15" s="67"/>
      <c r="F15" s="22"/>
      <c r="G15" s="22"/>
    </row>
    <row r="16" spans="1:7" ht="12.75">
      <c r="A16" s="50" t="s">
        <v>93</v>
      </c>
      <c r="B16" s="1" t="e">
        <f>COMBO!#REF!</f>
        <v>#REF!</v>
      </c>
      <c r="C16" s="1" t="e">
        <f>COMBO!#REF!</f>
        <v>#REF!</v>
      </c>
      <c r="D16" s="1" t="e">
        <f>COMBO!#REF!</f>
        <v>#REF!</v>
      </c>
      <c r="E16" s="9" t="e">
        <f>SUM(B16:D16)</f>
        <v>#REF!</v>
      </c>
      <c r="F16" s="22"/>
      <c r="G16" s="11" t="e">
        <f>AVERAGE(B16:D16)</f>
        <v>#REF!</v>
      </c>
    </row>
    <row r="17" spans="1:7" ht="12.75">
      <c r="A17" s="18" t="s">
        <v>101</v>
      </c>
      <c r="B17" s="1" t="e">
        <f>COMBO!#REF!</f>
        <v>#REF!</v>
      </c>
      <c r="C17" s="1" t="e">
        <f>COMBO!#REF!</f>
        <v>#REF!</v>
      </c>
      <c r="D17" s="1" t="e">
        <f>COMBO!#REF!</f>
        <v>#REF!</v>
      </c>
      <c r="E17" s="9" t="e">
        <f>SUM(B17:D17)</f>
        <v>#REF!</v>
      </c>
      <c r="F17" s="22"/>
      <c r="G17" s="11" t="e">
        <f>AVERAGE(B17:D17)</f>
        <v>#REF!</v>
      </c>
    </row>
    <row r="18" spans="1:7" ht="12.75">
      <c r="A18" s="15" t="s">
        <v>12</v>
      </c>
      <c r="E18" s="9"/>
      <c r="F18" s="10"/>
      <c r="G18" s="11"/>
    </row>
    <row r="19" spans="1:7" ht="12.75">
      <c r="A19" s="46" t="s">
        <v>87</v>
      </c>
      <c r="B19" s="47" t="e">
        <f>COMBO!#REF!</f>
        <v>#REF!</v>
      </c>
      <c r="C19" s="47" t="e">
        <f>COMBO!#REF!</f>
        <v>#REF!</v>
      </c>
      <c r="D19" s="55" t="e">
        <f>COMBO!#REF!</f>
        <v>#REF!</v>
      </c>
      <c r="E19" s="48" t="e">
        <f aca="true" t="shared" si="0" ref="E19:E24">SUM(B19:D19)</f>
        <v>#REF!</v>
      </c>
      <c r="F19" s="49"/>
      <c r="G19" s="49" t="e">
        <f aca="true" t="shared" si="1" ref="G19:G24">AVERAGE(B19:D19)</f>
        <v>#REF!</v>
      </c>
    </row>
    <row r="20" spans="1:7" ht="12.75">
      <c r="A20" s="18" t="s">
        <v>83</v>
      </c>
      <c r="B20" s="1" t="e">
        <f>COMBO!#REF!</f>
        <v>#REF!</v>
      </c>
      <c r="C20" s="1" t="e">
        <f>COMBO!#REF!</f>
        <v>#REF!</v>
      </c>
      <c r="D20" s="1" t="e">
        <f>COMBO!#REF!</f>
        <v>#REF!</v>
      </c>
      <c r="E20" s="9" t="e">
        <f t="shared" si="0"/>
        <v>#REF!</v>
      </c>
      <c r="F20" s="10"/>
      <c r="G20" s="11" t="e">
        <f t="shared" si="1"/>
        <v>#REF!</v>
      </c>
    </row>
    <row r="21" spans="1:7" ht="12.75">
      <c r="A21" s="19" t="s">
        <v>117</v>
      </c>
      <c r="B21" s="1" t="e">
        <f>COMBO!#REF!</f>
        <v>#REF!</v>
      </c>
      <c r="C21" s="1" t="e">
        <f>COMBO!#REF!</f>
        <v>#REF!</v>
      </c>
      <c r="D21" s="1" t="e">
        <f>COMBO!#REF!</f>
        <v>#REF!</v>
      </c>
      <c r="E21" s="9" t="e">
        <f t="shared" si="0"/>
        <v>#REF!</v>
      </c>
      <c r="F21" s="10"/>
      <c r="G21" s="11" t="e">
        <f t="shared" si="1"/>
        <v>#REF!</v>
      </c>
    </row>
    <row r="22" spans="1:13" ht="12.75" customHeight="1">
      <c r="A22" s="18" t="s">
        <v>90</v>
      </c>
      <c r="B22" s="1" t="e">
        <f>COMBO!#REF!</f>
        <v>#REF!</v>
      </c>
      <c r="C22" s="1" t="e">
        <f>COMBO!#REF!</f>
        <v>#REF!</v>
      </c>
      <c r="D22" s="1" t="e">
        <f>COMBO!#REF!</f>
        <v>#REF!</v>
      </c>
      <c r="E22" s="9" t="e">
        <f t="shared" si="0"/>
        <v>#REF!</v>
      </c>
      <c r="F22" s="28"/>
      <c r="G22" s="11" t="e">
        <f t="shared" si="1"/>
        <v>#REF!</v>
      </c>
      <c r="H22" s="28"/>
      <c r="I22" s="28"/>
      <c r="J22" s="28"/>
      <c r="K22" s="28"/>
      <c r="L22" s="28"/>
      <c r="M22" s="28"/>
    </row>
    <row r="23" spans="1:7" ht="12.75">
      <c r="A23" s="21" t="s">
        <v>81</v>
      </c>
      <c r="B23" s="1" t="e">
        <f>COMBO!#REF!</f>
        <v>#REF!</v>
      </c>
      <c r="C23" s="1" t="e">
        <f>COMBO!#REF!</f>
        <v>#REF!</v>
      </c>
      <c r="D23" s="1" t="e">
        <f>COMBO!#REF!</f>
        <v>#REF!</v>
      </c>
      <c r="E23" s="9" t="e">
        <f t="shared" si="0"/>
        <v>#REF!</v>
      </c>
      <c r="F23" s="10"/>
      <c r="G23" s="11" t="e">
        <f t="shared" si="1"/>
        <v>#REF!</v>
      </c>
    </row>
    <row r="24" spans="1:7" ht="12.75">
      <c r="A24" s="18" t="s">
        <v>82</v>
      </c>
      <c r="B24" s="1" t="e">
        <f>COMBO!#REF!</f>
        <v>#REF!</v>
      </c>
      <c r="C24" s="1" t="e">
        <f>COMBO!#REF!</f>
        <v>#REF!</v>
      </c>
      <c r="D24" s="1" t="e">
        <f>COMBO!#REF!</f>
        <v>#REF!</v>
      </c>
      <c r="E24" s="9" t="e">
        <f t="shared" si="0"/>
        <v>#REF!</v>
      </c>
      <c r="F24" s="10"/>
      <c r="G24" s="11" t="e">
        <f t="shared" si="1"/>
        <v>#REF!</v>
      </c>
    </row>
    <row r="25" spans="1:7" ht="12.75">
      <c r="A25" s="63" t="s">
        <v>86</v>
      </c>
      <c r="B25" s="23" t="e">
        <f>COMBO!#REF!</f>
        <v>#REF!</v>
      </c>
      <c r="C25" s="23" t="e">
        <f>COMBO!#REF!</f>
        <v>#REF!</v>
      </c>
      <c r="D25" s="64" t="e">
        <f>COMBO!#REF!</f>
        <v>#REF!</v>
      </c>
      <c r="E25" s="40" t="e">
        <f>E24/E23</f>
        <v>#REF!</v>
      </c>
      <c r="F25" s="23"/>
      <c r="G25" s="23" t="e">
        <f>G24/G23</f>
        <v>#REF!</v>
      </c>
    </row>
    <row r="26" spans="1:7" ht="3.75" customHeight="1">
      <c r="A26" s="66"/>
      <c r="B26" s="22"/>
      <c r="C26" s="22"/>
      <c r="D26" s="22"/>
      <c r="E26" s="67"/>
      <c r="F26" s="22"/>
      <c r="G26" s="22"/>
    </row>
    <row r="27" spans="1:7" ht="12.75">
      <c r="A27" s="50" t="s">
        <v>99</v>
      </c>
      <c r="B27" s="1" t="e">
        <f>COMBO!#REF!</f>
        <v>#REF!</v>
      </c>
      <c r="C27" s="1" t="e">
        <f>COMBO!#REF!</f>
        <v>#REF!</v>
      </c>
      <c r="D27" s="1" t="e">
        <f>COMBO!#REF!</f>
        <v>#REF!</v>
      </c>
      <c r="E27" s="9" t="e">
        <f>SUM(B27:D27)</f>
        <v>#REF!</v>
      </c>
      <c r="F27" s="10"/>
      <c r="G27" s="11" t="e">
        <f>AVERAGE(B27:D27)</f>
        <v>#REF!</v>
      </c>
    </row>
    <row r="28" spans="1:7" ht="12.75">
      <c r="A28" s="19" t="s">
        <v>91</v>
      </c>
      <c r="B28" s="1" t="e">
        <f>COMBO!#REF!</f>
        <v>#REF!</v>
      </c>
      <c r="C28" s="1" t="e">
        <f>COMBO!#REF!</f>
        <v>#REF!</v>
      </c>
      <c r="D28" s="1" t="e">
        <f>COMBO!#REF!</f>
        <v>#REF!</v>
      </c>
      <c r="E28" s="9" t="e">
        <f>SUM(B28:D28)</f>
        <v>#REF!</v>
      </c>
      <c r="F28" s="22"/>
      <c r="G28" s="11" t="e">
        <f>AVERAGE(B28:D28)</f>
        <v>#REF!</v>
      </c>
    </row>
    <row r="29" spans="1:7" ht="12.75">
      <c r="A29" s="21" t="s">
        <v>97</v>
      </c>
      <c r="B29" s="1" t="e">
        <f>COMBO!#REF!</f>
        <v>#REF!</v>
      </c>
      <c r="C29" s="1" t="e">
        <f>COMBO!#REF!</f>
        <v>#REF!</v>
      </c>
      <c r="D29" s="1" t="e">
        <f>COMBO!#REF!</f>
        <v>#REF!</v>
      </c>
      <c r="E29" s="9" t="e">
        <f>SUM(B29:D29)</f>
        <v>#REF!</v>
      </c>
      <c r="F29" s="22"/>
      <c r="G29" s="11" t="e">
        <f>AVERAGE(B29:D29)</f>
        <v>#REF!</v>
      </c>
    </row>
    <row r="30" spans="1:7" ht="12.75">
      <c r="A30" s="18" t="s">
        <v>96</v>
      </c>
      <c r="B30" s="1" t="e">
        <f>COMBO!#REF!</f>
        <v>#REF!</v>
      </c>
      <c r="C30" s="1" t="e">
        <f>COMBO!#REF!</f>
        <v>#REF!</v>
      </c>
      <c r="D30" s="1" t="e">
        <f>COMBO!#REF!</f>
        <v>#REF!</v>
      </c>
      <c r="E30" s="9" t="e">
        <f>SUM(B30:D30)</f>
        <v>#REF!</v>
      </c>
      <c r="F30" s="22"/>
      <c r="G30" s="11" t="e">
        <f>AVERAGE(B30:D30)</f>
        <v>#REF!</v>
      </c>
    </row>
    <row r="31" spans="1:7" ht="12.75">
      <c r="A31" s="33" t="s">
        <v>100</v>
      </c>
      <c r="B31" s="23" t="e">
        <f>B30/B29</f>
        <v>#REF!</v>
      </c>
      <c r="C31" s="23" t="e">
        <f>C30/C29</f>
        <v>#REF!</v>
      </c>
      <c r="D31" s="23" t="e">
        <f>D30/D29</f>
        <v>#REF!</v>
      </c>
      <c r="E31" s="40" t="e">
        <f>E30/E29</f>
        <v>#REF!</v>
      </c>
      <c r="F31" s="23"/>
      <c r="G31" s="23" t="e">
        <f>G30/G29</f>
        <v>#REF!</v>
      </c>
    </row>
    <row r="32" spans="1:7" ht="12.75">
      <c r="A32" s="18" t="s">
        <v>85</v>
      </c>
      <c r="B32" s="1" t="e">
        <f>COMBO!#REF!</f>
        <v>#REF!</v>
      </c>
      <c r="C32" s="1" t="e">
        <f>COMBO!#REF!</f>
        <v>#REF!</v>
      </c>
      <c r="D32" s="1" t="e">
        <f>COMBO!#REF!</f>
        <v>#REF!</v>
      </c>
      <c r="E32" s="9" t="e">
        <f>SUM(B32:D32)</f>
        <v>#REF!</v>
      </c>
      <c r="F32" s="10"/>
      <c r="G32" s="11" t="e">
        <f>AVERAGE(B32:D32)</f>
        <v>#REF!</v>
      </c>
    </row>
    <row r="33" spans="1:7" ht="12.75">
      <c r="A33" s="18" t="s">
        <v>104</v>
      </c>
      <c r="B33" s="1" t="e">
        <f>COMBO!#REF!</f>
        <v>#REF!</v>
      </c>
      <c r="C33" s="1" t="e">
        <f>COMBO!#REF!</f>
        <v>#REF!</v>
      </c>
      <c r="D33" s="1" t="e">
        <f>COMBO!#REF!</f>
        <v>#REF!</v>
      </c>
      <c r="E33" s="9" t="e">
        <f>SUM(B33:D33)</f>
        <v>#REF!</v>
      </c>
      <c r="F33" s="22"/>
      <c r="G33" s="11" t="e">
        <f>AVERAGE(B33:D33)</f>
        <v>#REF!</v>
      </c>
    </row>
    <row r="34" spans="1:7" ht="12.75">
      <c r="A34" s="15" t="s">
        <v>70</v>
      </c>
      <c r="E34" s="9"/>
      <c r="F34" s="6" t="s">
        <v>88</v>
      </c>
      <c r="G34" s="11"/>
    </row>
    <row r="35" spans="1:7" ht="12.75">
      <c r="A35" s="18" t="s">
        <v>15</v>
      </c>
      <c r="B35" s="1" t="e">
        <f>COMBO!#REF!</f>
        <v>#REF!</v>
      </c>
      <c r="C35" s="1" t="e">
        <f>COMBO!#REF!</f>
        <v>#REF!</v>
      </c>
      <c r="D35" s="1" t="e">
        <f>COMBO!#REF!</f>
        <v>#REF!</v>
      </c>
      <c r="E35" s="9" t="e">
        <f>SUM(B35:D35)</f>
        <v>#REF!</v>
      </c>
      <c r="F35" s="22" t="e">
        <f>+E35/E40</f>
        <v>#REF!</v>
      </c>
      <c r="G35" s="11" t="e">
        <f>AVERAGE(B35:D35)</f>
        <v>#REF!</v>
      </c>
    </row>
    <row r="36" spans="1:7" ht="12.75">
      <c r="A36" s="18" t="s">
        <v>16</v>
      </c>
      <c r="B36" s="1" t="e">
        <f>COMBO!#REF!</f>
        <v>#REF!</v>
      </c>
      <c r="C36" s="1" t="e">
        <f>COMBO!#REF!</f>
        <v>#REF!</v>
      </c>
      <c r="D36" s="1" t="e">
        <f>COMBO!#REF!</f>
        <v>#REF!</v>
      </c>
      <c r="E36" s="9" t="e">
        <f>SUM(B36:D36)</f>
        <v>#REF!</v>
      </c>
      <c r="F36" s="22" t="e">
        <f>+E36/E40</f>
        <v>#REF!</v>
      </c>
      <c r="G36" s="11" t="e">
        <f>AVERAGE(B36:D36)</f>
        <v>#REF!</v>
      </c>
    </row>
    <row r="37" spans="1:7" ht="12.75">
      <c r="A37" s="18" t="s">
        <v>17</v>
      </c>
      <c r="B37" s="1" t="e">
        <f>COMBO!#REF!</f>
        <v>#REF!</v>
      </c>
      <c r="C37" s="1" t="e">
        <f>COMBO!#REF!</f>
        <v>#REF!</v>
      </c>
      <c r="D37" s="1" t="e">
        <f>COMBO!#REF!</f>
        <v>#REF!</v>
      </c>
      <c r="E37" s="9" t="e">
        <f>SUM(B37:D37)</f>
        <v>#REF!</v>
      </c>
      <c r="F37" s="22" t="e">
        <f>+E37/E40</f>
        <v>#REF!</v>
      </c>
      <c r="G37" s="11" t="e">
        <f>AVERAGE(B37:D37)</f>
        <v>#REF!</v>
      </c>
    </row>
    <row r="38" spans="1:7" ht="12.75">
      <c r="A38" s="18" t="s">
        <v>18</v>
      </c>
      <c r="B38" s="1" t="e">
        <f>COMBO!#REF!</f>
        <v>#REF!</v>
      </c>
      <c r="C38" s="1" t="e">
        <f>COMBO!#REF!</f>
        <v>#REF!</v>
      </c>
      <c r="D38" s="1" t="e">
        <f>COMBO!#REF!</f>
        <v>#REF!</v>
      </c>
      <c r="E38" s="9" t="e">
        <f>SUM(B38:D38)</f>
        <v>#REF!</v>
      </c>
      <c r="F38" s="22" t="e">
        <f>+E38/E40</f>
        <v>#REF!</v>
      </c>
      <c r="G38" s="11" t="e">
        <f>AVERAGE(B38:D38)</f>
        <v>#REF!</v>
      </c>
    </row>
    <row r="39" spans="1:7" ht="12.75" customHeight="1">
      <c r="A39" s="50" t="s">
        <v>71</v>
      </c>
      <c r="B39" s="1" t="e">
        <f>COMBO!#REF!</f>
        <v>#REF!</v>
      </c>
      <c r="C39" s="1" t="e">
        <f>COMBO!#REF!</f>
        <v>#REF!</v>
      </c>
      <c r="D39" s="1" t="e">
        <f>COMBO!#REF!</f>
        <v>#REF!</v>
      </c>
      <c r="E39" s="56" t="e">
        <f>SUM(B39:D39)</f>
        <v>#REF!</v>
      </c>
      <c r="F39" s="70" t="e">
        <f>+E39/E40</f>
        <v>#REF!</v>
      </c>
      <c r="G39" s="11" t="e">
        <f>AVERAGE(B39:D39)</f>
        <v>#REF!</v>
      </c>
    </row>
    <row r="40" spans="1:7" ht="13.5" customHeight="1" thickBot="1">
      <c r="A40" s="53"/>
      <c r="B40" s="37"/>
      <c r="C40" s="37"/>
      <c r="D40" s="37" t="s">
        <v>2</v>
      </c>
      <c r="E40" s="86" t="e">
        <f>SUM(E35:E39)</f>
        <v>#REF!</v>
      </c>
      <c r="F40" s="85" t="e">
        <f>+E40/E40</f>
        <v>#REF!</v>
      </c>
      <c r="G40" s="54"/>
    </row>
    <row r="41" spans="1:7" ht="12.75">
      <c r="A41" s="36" t="s">
        <v>40</v>
      </c>
      <c r="B41" s="51"/>
      <c r="C41" s="51"/>
      <c r="D41" s="51"/>
      <c r="E41" s="52"/>
      <c r="F41" s="3"/>
      <c r="G41" s="3"/>
    </row>
    <row r="42" spans="1:7" ht="12.75">
      <c r="A42" s="62" t="s">
        <v>103</v>
      </c>
      <c r="B42" s="1" t="e">
        <f>COMBO!#REF!</f>
        <v>#REF!</v>
      </c>
      <c r="C42" s="1" t="e">
        <f>COMBO!#REF!</f>
        <v>#REF!</v>
      </c>
      <c r="D42" s="1" t="e">
        <f>COMBO!#REF!</f>
        <v>#REF!</v>
      </c>
      <c r="E42" s="9" t="e">
        <f aca="true" t="shared" si="2" ref="E42:E47">SUM(B42:D42)</f>
        <v>#REF!</v>
      </c>
      <c r="F42" s="10"/>
      <c r="G42" s="11" t="e">
        <f aca="true" t="shared" si="3" ref="G42:G47">AVERAGE(B42:D42)</f>
        <v>#REF!</v>
      </c>
    </row>
    <row r="43" spans="1:7" ht="12.75">
      <c r="A43" s="28" t="s">
        <v>102</v>
      </c>
      <c r="B43" s="47" t="e">
        <f>COMBO!#REF!</f>
        <v>#REF!</v>
      </c>
      <c r="C43" s="47" t="e">
        <f>COMBO!#REF!</f>
        <v>#REF!</v>
      </c>
      <c r="D43" s="55" t="e">
        <f>COMBO!#REF!</f>
        <v>#REF!</v>
      </c>
      <c r="E43" s="48" t="e">
        <f t="shared" si="2"/>
        <v>#REF!</v>
      </c>
      <c r="F43" s="49"/>
      <c r="G43" s="49" t="e">
        <f t="shared" si="3"/>
        <v>#REF!</v>
      </c>
    </row>
    <row r="44" spans="1:7" ht="12.75">
      <c r="A44" s="74" t="s">
        <v>113</v>
      </c>
      <c r="B44" s="1" t="e">
        <f>COMBO!#REF!</f>
        <v>#REF!</v>
      </c>
      <c r="C44" s="1" t="e">
        <f>COMBO!#REF!</f>
        <v>#REF!</v>
      </c>
      <c r="D44" s="77" t="e">
        <f>COMBO!#REF!</f>
        <v>#REF!</v>
      </c>
      <c r="E44" s="10" t="e">
        <f t="shared" si="2"/>
        <v>#REF!</v>
      </c>
      <c r="F44" s="10"/>
      <c r="G44" s="11" t="e">
        <f t="shared" si="3"/>
        <v>#REF!</v>
      </c>
    </row>
    <row r="45" spans="1:7" ht="12.75">
      <c r="A45" s="28" t="s">
        <v>112</v>
      </c>
      <c r="B45" s="1" t="e">
        <f>COMBO!#REF!</f>
        <v>#REF!</v>
      </c>
      <c r="C45" s="1" t="e">
        <f>COMBO!#REF!</f>
        <v>#REF!</v>
      </c>
      <c r="D45" s="69" t="e">
        <f>COMBO!#REF!</f>
        <v>#REF!</v>
      </c>
      <c r="E45" s="9" t="e">
        <f t="shared" si="2"/>
        <v>#REF!</v>
      </c>
      <c r="G45" s="11" t="e">
        <f t="shared" si="3"/>
        <v>#REF!</v>
      </c>
    </row>
    <row r="46" spans="1:7" ht="12.75">
      <c r="A46" s="28" t="s">
        <v>115</v>
      </c>
      <c r="B46" s="1" t="e">
        <f>COMBO!#REF!</f>
        <v>#REF!</v>
      </c>
      <c r="C46" s="1" t="e">
        <f>COMBO!#REF!</f>
        <v>#REF!</v>
      </c>
      <c r="D46" s="69" t="e">
        <f>COMBO!#REF!</f>
        <v>#REF!</v>
      </c>
      <c r="E46" s="9" t="e">
        <f t="shared" si="2"/>
        <v>#REF!</v>
      </c>
      <c r="G46" s="11" t="e">
        <f t="shared" si="3"/>
        <v>#REF!</v>
      </c>
    </row>
    <row r="47" spans="1:7" ht="12.75">
      <c r="A47" s="28" t="s">
        <v>116</v>
      </c>
      <c r="B47" s="1" t="e">
        <f>COMBO!#REF!</f>
        <v>#REF!</v>
      </c>
      <c r="C47" s="1" t="e">
        <f>COMBO!#REF!</f>
        <v>#REF!</v>
      </c>
      <c r="D47" s="69" t="e">
        <f>COMBO!#REF!</f>
        <v>#REF!</v>
      </c>
      <c r="E47" s="9" t="e">
        <f t="shared" si="2"/>
        <v>#REF!</v>
      </c>
      <c r="G47" s="11" t="e">
        <f t="shared" si="3"/>
        <v>#REF!</v>
      </c>
    </row>
  </sheetData>
  <sheetProtection/>
  <mergeCells count="3">
    <mergeCell ref="J3:P3"/>
    <mergeCell ref="A1:G1"/>
    <mergeCell ref="A2:G2"/>
  </mergeCells>
  <printOptions horizontalCentered="1"/>
  <pageMargins left="0.75" right="0.75" top="1" bottom="1" header="0.5" footer="0.5"/>
  <pageSetup horizontalDpi="600" verticalDpi="600" orientation="portrait" scale="97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8.8515625" style="0" customWidth="1"/>
    <col min="2" max="4" width="9.140625" style="1" customWidth="1"/>
    <col min="5" max="5" width="8.7109375" style="2" bestFit="1" customWidth="1"/>
    <col min="6" max="7" width="9.140625" style="2" customWidth="1"/>
  </cols>
  <sheetData>
    <row r="1" spans="1:7" ht="15.75">
      <c r="A1" s="127" t="str">
        <f>FORMAT!$B$11</f>
        <v>WEST VIRGINIA MEDICAID</v>
      </c>
      <c r="B1" s="127"/>
      <c r="C1" s="127"/>
      <c r="D1" s="127"/>
      <c r="E1" s="127"/>
      <c r="F1" s="127"/>
      <c r="G1" s="127"/>
    </row>
    <row r="2" spans="1:7" ht="15.75">
      <c r="A2" s="127" t="str">
        <f>FORMAT!$B17</f>
        <v>2ND QUARTER ACTIVITY STATISTICAL REPORT - YEAR 2007</v>
      </c>
      <c r="B2" s="125"/>
      <c r="C2" s="125"/>
      <c r="D2" s="125"/>
      <c r="E2" s="125"/>
      <c r="F2" s="125"/>
      <c r="G2" s="125"/>
    </row>
    <row r="3" ht="12.75">
      <c r="F3" s="3"/>
    </row>
    <row r="4" spans="2:7" ht="12.75">
      <c r="B4" s="73" t="e">
        <f>COMBO!#REF!</f>
        <v>#REF!</v>
      </c>
      <c r="C4" s="73" t="e">
        <f>COMBO!#REF!</f>
        <v>#REF!</v>
      </c>
      <c r="D4" s="73" t="e">
        <f>COMBO!#REF!</f>
        <v>#REF!</v>
      </c>
      <c r="E4" s="5" t="s">
        <v>2</v>
      </c>
      <c r="F4" s="6"/>
      <c r="G4" s="7" t="s">
        <v>3</v>
      </c>
    </row>
    <row r="5" spans="1:7" ht="12.75">
      <c r="A5" s="8" t="s">
        <v>0</v>
      </c>
      <c r="B5" s="58" t="e">
        <f>COMBO!#REF!</f>
        <v>#REF!</v>
      </c>
      <c r="C5" s="58" t="e">
        <f>COMBO!#REF!</f>
        <v>#REF!</v>
      </c>
      <c r="D5" s="58" t="e">
        <f>COMBO!#REF!</f>
        <v>#REF!</v>
      </c>
      <c r="E5" s="9"/>
      <c r="F5" s="10"/>
      <c r="G5" s="11"/>
    </row>
    <row r="6" spans="1:7" ht="12.75">
      <c r="A6" s="12" t="s">
        <v>1</v>
      </c>
      <c r="B6" s="11" t="e">
        <f>COMBO!#REF!</f>
        <v>#REF!</v>
      </c>
      <c r="C6" s="11" t="e">
        <f>COMBO!#REF!</f>
        <v>#REF!</v>
      </c>
      <c r="D6" s="11" t="e">
        <f>COMBO!#REF!</f>
        <v>#REF!</v>
      </c>
      <c r="E6" s="9" t="e">
        <f>SUM(B6:D6)</f>
        <v>#REF!</v>
      </c>
      <c r="F6" s="10"/>
      <c r="G6" s="11" t="e">
        <f>AVERAGE(B6:D6)</f>
        <v>#REF!</v>
      </c>
    </row>
    <row r="7" spans="1:7" ht="21.75">
      <c r="A7" s="13" t="s">
        <v>26</v>
      </c>
      <c r="B7" s="11" t="e">
        <f>COMBO!#REF!</f>
        <v>#REF!</v>
      </c>
      <c r="C7" s="11" t="e">
        <f>COMBO!#REF!</f>
        <v>#REF!</v>
      </c>
      <c r="D7" s="11" t="e">
        <f>COMBO!#REF!</f>
        <v>#REF!</v>
      </c>
      <c r="E7" s="9" t="e">
        <f>SUM(B7:D7)</f>
        <v>#REF!</v>
      </c>
      <c r="F7" s="10"/>
      <c r="G7" s="11" t="e">
        <f>AVERAGE(B7:D7)</f>
        <v>#REF!</v>
      </c>
    </row>
    <row r="8" spans="1:7" ht="13.5" thickBot="1">
      <c r="A8" s="14" t="s">
        <v>4</v>
      </c>
      <c r="B8" s="39" t="e">
        <f>COMBO!#REF!</f>
        <v>#REF!</v>
      </c>
      <c r="C8" s="39" t="e">
        <f>COMBO!#REF!</f>
        <v>#REF!</v>
      </c>
      <c r="D8" s="39" t="e">
        <f>COMBO!#REF!</f>
        <v>#REF!</v>
      </c>
      <c r="E8" s="38" t="e">
        <f>SUM(B8:D8)</f>
        <v>#REF!</v>
      </c>
      <c r="F8" s="39"/>
      <c r="G8" s="39" t="e">
        <f>AVERAGE(B8:D8)</f>
        <v>#REF!</v>
      </c>
    </row>
    <row r="9" spans="1:7" ht="12.75">
      <c r="A9" s="15" t="s">
        <v>5</v>
      </c>
      <c r="E9" s="9"/>
      <c r="F9" s="10"/>
      <c r="G9" s="10"/>
    </row>
    <row r="10" spans="1:7" ht="12.75">
      <c r="A10" s="17" t="s">
        <v>6</v>
      </c>
      <c r="B10" s="1" t="e">
        <f>COMBO!#REF!</f>
        <v>#REF!</v>
      </c>
      <c r="C10" s="1" t="e">
        <f>COMBO!#REF!</f>
        <v>#REF!</v>
      </c>
      <c r="D10" s="1" t="e">
        <f>COMBO!#REF!</f>
        <v>#REF!</v>
      </c>
      <c r="E10" s="9" t="e">
        <f>SUM(B10:D10)</f>
        <v>#REF!</v>
      </c>
      <c r="F10" s="10"/>
      <c r="G10" s="11" t="e">
        <f>AVERAGE(B10:D10)</f>
        <v>#REF!</v>
      </c>
    </row>
    <row r="11" spans="1:7" ht="12.75">
      <c r="A11" s="17" t="s">
        <v>7</v>
      </c>
      <c r="B11" s="1" t="e">
        <f>COMBO!#REF!</f>
        <v>#REF!</v>
      </c>
      <c r="C11" s="1" t="e">
        <f>COMBO!#REF!</f>
        <v>#REF!</v>
      </c>
      <c r="D11" s="1" t="e">
        <f>COMBO!#REF!</f>
        <v>#REF!</v>
      </c>
      <c r="E11" s="9" t="e">
        <f>SUM(B11:D11)</f>
        <v>#REF!</v>
      </c>
      <c r="F11" s="10"/>
      <c r="G11" s="11" t="e">
        <f>AVERAGE(B11:D11)</f>
        <v>#REF!</v>
      </c>
    </row>
    <row r="12" spans="1:7" ht="12.75">
      <c r="A12" s="15" t="s">
        <v>8</v>
      </c>
      <c r="E12" s="9"/>
      <c r="F12" s="10"/>
      <c r="G12" s="11"/>
    </row>
    <row r="13" spans="1:7" ht="12.75">
      <c r="A13" s="18" t="s">
        <v>9</v>
      </c>
      <c r="B13" s="1" t="e">
        <f>COMBO!#REF!</f>
        <v>#REF!</v>
      </c>
      <c r="C13" s="1" t="e">
        <f>COMBO!#REF!</f>
        <v>#REF!</v>
      </c>
      <c r="D13" s="1" t="e">
        <f>COMBO!#REF!</f>
        <v>#REF!</v>
      </c>
      <c r="E13" s="9" t="e">
        <f>SUM(B13:D13)</f>
        <v>#REF!</v>
      </c>
      <c r="F13" s="10"/>
      <c r="G13" s="11" t="e">
        <f>AVERAGE(B13:D13)</f>
        <v>#REF!</v>
      </c>
    </row>
    <row r="14" spans="1:7" ht="12.75">
      <c r="A14" s="33" t="s">
        <v>11</v>
      </c>
      <c r="B14" s="23" t="e">
        <f>COMBO!#REF!</f>
        <v>#REF!</v>
      </c>
      <c r="C14" s="23" t="e">
        <f>COMBO!#REF!</f>
        <v>#REF!</v>
      </c>
      <c r="D14" s="23" t="e">
        <f>COMBO!#REF!</f>
        <v>#REF!</v>
      </c>
      <c r="E14" s="40" t="e">
        <f>E13/E11</f>
        <v>#REF!</v>
      </c>
      <c r="F14" s="23"/>
      <c r="G14" s="23" t="e">
        <f>G13/G11</f>
        <v>#REF!</v>
      </c>
    </row>
    <row r="15" spans="1:7" ht="12.75">
      <c r="A15" s="15" t="s">
        <v>92</v>
      </c>
      <c r="B15" s="22"/>
      <c r="C15" s="22"/>
      <c r="D15" s="22"/>
      <c r="E15" s="67"/>
      <c r="F15" s="22"/>
      <c r="G15" s="22"/>
    </row>
    <row r="16" spans="1:7" ht="12.75">
      <c r="A16" s="50" t="s">
        <v>93</v>
      </c>
      <c r="B16" s="11" t="e">
        <f>COMBO!#REF!</f>
        <v>#REF!</v>
      </c>
      <c r="C16" s="11" t="e">
        <f>COMBO!#REF!</f>
        <v>#REF!</v>
      </c>
      <c r="D16" s="11" t="e">
        <f>COMBO!#REF!</f>
        <v>#REF!</v>
      </c>
      <c r="E16" s="9" t="e">
        <f>SUM(B16:D16)</f>
        <v>#REF!</v>
      </c>
      <c r="F16" s="22"/>
      <c r="G16" s="11" t="e">
        <f>AVERAGE(B16:D16)</f>
        <v>#REF!</v>
      </c>
    </row>
    <row r="17" spans="1:7" ht="12.75">
      <c r="A17" s="18" t="s">
        <v>101</v>
      </c>
      <c r="B17" s="1" t="e">
        <f>COMBO!#REF!</f>
        <v>#REF!</v>
      </c>
      <c r="C17" s="1" t="e">
        <f>COMBO!#REF!</f>
        <v>#REF!</v>
      </c>
      <c r="D17" s="1" t="e">
        <f>COMBO!#REF!</f>
        <v>#REF!</v>
      </c>
      <c r="E17" s="9" t="e">
        <f>SUM(B17:D17)</f>
        <v>#REF!</v>
      </c>
      <c r="F17" s="22"/>
      <c r="G17" s="11" t="e">
        <f>AVERAGE(B17:D17)</f>
        <v>#REF!</v>
      </c>
    </row>
    <row r="18" spans="1:7" ht="12.75">
      <c r="A18" s="15" t="s">
        <v>12</v>
      </c>
      <c r="E18" s="9"/>
      <c r="F18" s="10"/>
      <c r="G18" s="11"/>
    </row>
    <row r="19" spans="1:7" ht="12.75">
      <c r="A19" s="46" t="s">
        <v>87</v>
      </c>
      <c r="B19" s="47" t="e">
        <f>COMBO!#REF!</f>
        <v>#REF!</v>
      </c>
      <c r="C19" s="47" t="e">
        <f>COMBO!#REF!</f>
        <v>#REF!</v>
      </c>
      <c r="D19" s="55" t="e">
        <f>COMBO!#REF!</f>
        <v>#REF!</v>
      </c>
      <c r="E19" s="48" t="e">
        <f aca="true" t="shared" si="0" ref="E19:E24">SUM(B19:D19)</f>
        <v>#REF!</v>
      </c>
      <c r="F19" s="49"/>
      <c r="G19" s="49" t="e">
        <f aca="true" t="shared" si="1" ref="G19:G24">AVERAGE(B19:D19)</f>
        <v>#REF!</v>
      </c>
    </row>
    <row r="20" spans="1:7" ht="12.75">
      <c r="A20" s="18" t="s">
        <v>83</v>
      </c>
      <c r="B20" s="1" t="e">
        <f>COMBO!#REF!</f>
        <v>#REF!</v>
      </c>
      <c r="C20" s="1" t="e">
        <f>COMBO!#REF!</f>
        <v>#REF!</v>
      </c>
      <c r="D20" s="1" t="e">
        <f>COMBO!#REF!</f>
        <v>#REF!</v>
      </c>
      <c r="E20" s="9" t="e">
        <f t="shared" si="0"/>
        <v>#REF!</v>
      </c>
      <c r="F20" s="10"/>
      <c r="G20" s="11" t="e">
        <f t="shared" si="1"/>
        <v>#REF!</v>
      </c>
    </row>
    <row r="21" spans="1:7" ht="12.75">
      <c r="A21" s="19" t="s">
        <v>117</v>
      </c>
      <c r="B21" s="1" t="e">
        <f>COMBO!#REF!</f>
        <v>#REF!</v>
      </c>
      <c r="C21" s="1" t="e">
        <f>COMBO!#REF!</f>
        <v>#REF!</v>
      </c>
      <c r="D21" s="1" t="e">
        <f>COMBO!#REF!</f>
        <v>#REF!</v>
      </c>
      <c r="E21" s="9" t="e">
        <f t="shared" si="0"/>
        <v>#REF!</v>
      </c>
      <c r="F21" s="10"/>
      <c r="G21" s="11" t="e">
        <f t="shared" si="1"/>
        <v>#REF!</v>
      </c>
    </row>
    <row r="22" spans="1:7" ht="12.75">
      <c r="A22" s="18" t="s">
        <v>90</v>
      </c>
      <c r="B22" s="1" t="e">
        <f>COMBO!#REF!</f>
        <v>#REF!</v>
      </c>
      <c r="C22" s="1" t="e">
        <f>COMBO!#REF!</f>
        <v>#REF!</v>
      </c>
      <c r="D22" s="1" t="e">
        <f>COMBO!#REF!</f>
        <v>#REF!</v>
      </c>
      <c r="E22" s="9" t="e">
        <f t="shared" si="0"/>
        <v>#REF!</v>
      </c>
      <c r="F22" s="28"/>
      <c r="G22" s="11" t="e">
        <f t="shared" si="1"/>
        <v>#REF!</v>
      </c>
    </row>
    <row r="23" spans="1:7" ht="12.75">
      <c r="A23" s="21" t="s">
        <v>81</v>
      </c>
      <c r="B23" s="1" t="e">
        <f>COMBO!#REF!</f>
        <v>#REF!</v>
      </c>
      <c r="C23" s="1" t="e">
        <f>COMBO!#REF!</f>
        <v>#REF!</v>
      </c>
      <c r="D23" s="1" t="e">
        <f>COMBO!#REF!</f>
        <v>#REF!</v>
      </c>
      <c r="E23" s="9" t="e">
        <f t="shared" si="0"/>
        <v>#REF!</v>
      </c>
      <c r="F23" s="10"/>
      <c r="G23" s="11" t="e">
        <f t="shared" si="1"/>
        <v>#REF!</v>
      </c>
    </row>
    <row r="24" spans="1:7" ht="12.75">
      <c r="A24" s="18" t="s">
        <v>82</v>
      </c>
      <c r="B24" s="1" t="e">
        <f>COMBO!#REF!</f>
        <v>#REF!</v>
      </c>
      <c r="C24" s="1" t="e">
        <f>COMBO!#REF!</f>
        <v>#REF!</v>
      </c>
      <c r="D24" s="1" t="e">
        <f>COMBO!#REF!</f>
        <v>#REF!</v>
      </c>
      <c r="E24" s="9" t="e">
        <f t="shared" si="0"/>
        <v>#REF!</v>
      </c>
      <c r="F24" s="10"/>
      <c r="G24" s="11" t="e">
        <f t="shared" si="1"/>
        <v>#REF!</v>
      </c>
    </row>
    <row r="25" spans="1:7" ht="12.75">
      <c r="A25" s="63" t="s">
        <v>86</v>
      </c>
      <c r="B25" s="23" t="e">
        <f>COMBO!#REF!</f>
        <v>#REF!</v>
      </c>
      <c r="C25" s="23" t="e">
        <f>COMBO!#REF!</f>
        <v>#REF!</v>
      </c>
      <c r="D25" s="23" t="e">
        <f>COMBO!#REF!</f>
        <v>#REF!</v>
      </c>
      <c r="E25" s="40" t="e">
        <f>E24/E23</f>
        <v>#REF!</v>
      </c>
      <c r="F25" s="23"/>
      <c r="G25" s="23" t="e">
        <f>G24/G23</f>
        <v>#REF!</v>
      </c>
    </row>
    <row r="26" spans="1:7" ht="12.75">
      <c r="A26" s="66"/>
      <c r="B26" s="22"/>
      <c r="C26" s="22"/>
      <c r="D26" s="22"/>
      <c r="E26" s="67"/>
      <c r="F26" s="22"/>
      <c r="G26" s="22"/>
    </row>
    <row r="27" spans="1:7" ht="12.75">
      <c r="A27" s="50" t="s">
        <v>99</v>
      </c>
      <c r="B27" s="1" t="e">
        <f>COMBO!#REF!</f>
        <v>#REF!</v>
      </c>
      <c r="C27" s="1" t="e">
        <f>COMBO!#REF!</f>
        <v>#REF!</v>
      </c>
      <c r="D27" s="1" t="e">
        <f>COMBO!#REF!</f>
        <v>#REF!</v>
      </c>
      <c r="E27" s="9" t="e">
        <f>SUM(B27:D27)</f>
        <v>#REF!</v>
      </c>
      <c r="F27" s="10"/>
      <c r="G27" s="11" t="e">
        <f>AVERAGE(B27:D27)</f>
        <v>#REF!</v>
      </c>
    </row>
    <row r="28" spans="1:7" ht="12.75">
      <c r="A28" s="19" t="s">
        <v>91</v>
      </c>
      <c r="B28" s="1" t="e">
        <f>COMBO!#REF!</f>
        <v>#REF!</v>
      </c>
      <c r="C28" s="1" t="e">
        <f>COMBO!#REF!</f>
        <v>#REF!</v>
      </c>
      <c r="D28" s="1" t="e">
        <f>COMBO!#REF!</f>
        <v>#REF!</v>
      </c>
      <c r="E28" s="9" t="e">
        <f>SUM(B28:D28)</f>
        <v>#REF!</v>
      </c>
      <c r="F28" s="22"/>
      <c r="G28" s="11" t="e">
        <f>AVERAGE(B28:D28)</f>
        <v>#REF!</v>
      </c>
    </row>
    <row r="29" spans="1:7" ht="12.75">
      <c r="A29" s="21" t="s">
        <v>97</v>
      </c>
      <c r="B29" s="1" t="e">
        <f>COMBO!#REF!</f>
        <v>#REF!</v>
      </c>
      <c r="C29" s="1" t="e">
        <f>COMBO!#REF!</f>
        <v>#REF!</v>
      </c>
      <c r="D29" s="1" t="e">
        <f>COMBO!#REF!</f>
        <v>#REF!</v>
      </c>
      <c r="E29" s="9" t="e">
        <f>SUM(B29:D29)</f>
        <v>#REF!</v>
      </c>
      <c r="F29" s="22"/>
      <c r="G29" s="11" t="e">
        <f>AVERAGE(B29:D29)</f>
        <v>#REF!</v>
      </c>
    </row>
    <row r="30" spans="1:7" ht="12.75">
      <c r="A30" s="18" t="s">
        <v>96</v>
      </c>
      <c r="B30" s="1" t="e">
        <f>COMBO!#REF!</f>
        <v>#REF!</v>
      </c>
      <c r="C30" s="1" t="e">
        <f>COMBO!#REF!</f>
        <v>#REF!</v>
      </c>
      <c r="D30" s="1" t="e">
        <f>COMBO!#REF!</f>
        <v>#REF!</v>
      </c>
      <c r="E30" s="9" t="e">
        <f>SUM(B30:D30)</f>
        <v>#REF!</v>
      </c>
      <c r="F30" s="22"/>
      <c r="G30" s="11" t="e">
        <f>AVERAGE(B30:D30)</f>
        <v>#REF!</v>
      </c>
    </row>
    <row r="31" spans="1:7" ht="12.75">
      <c r="A31" s="33" t="s">
        <v>100</v>
      </c>
      <c r="B31" s="23" t="e">
        <f>B30/B29</f>
        <v>#REF!</v>
      </c>
      <c r="C31" s="23" t="e">
        <f>C30/C29</f>
        <v>#REF!</v>
      </c>
      <c r="D31" s="23" t="e">
        <f>D30/D29</f>
        <v>#REF!</v>
      </c>
      <c r="E31" s="40" t="e">
        <f>E30/E29</f>
        <v>#REF!</v>
      </c>
      <c r="F31" s="23"/>
      <c r="G31" s="23" t="e">
        <f>G30/G29</f>
        <v>#REF!</v>
      </c>
    </row>
    <row r="32" spans="1:7" ht="12.75">
      <c r="A32" s="18" t="s">
        <v>85</v>
      </c>
      <c r="B32" s="1" t="e">
        <f>COMBO!#REF!</f>
        <v>#REF!</v>
      </c>
      <c r="C32" s="1" t="e">
        <f>COMBO!#REF!</f>
        <v>#REF!</v>
      </c>
      <c r="D32" s="1" t="e">
        <f>COMBO!#REF!</f>
        <v>#REF!</v>
      </c>
      <c r="E32" s="9" t="e">
        <f>SUM(B32:D32)</f>
        <v>#REF!</v>
      </c>
      <c r="F32" s="10"/>
      <c r="G32" s="11" t="e">
        <f>AVERAGE(B32:D32)</f>
        <v>#REF!</v>
      </c>
    </row>
    <row r="33" spans="1:7" ht="12.75">
      <c r="A33" s="18" t="s">
        <v>104</v>
      </c>
      <c r="B33" s="1" t="e">
        <f>COMBO!#REF!</f>
        <v>#REF!</v>
      </c>
      <c r="C33" s="1" t="e">
        <f>COMBO!#REF!</f>
        <v>#REF!</v>
      </c>
      <c r="D33" s="1" t="e">
        <f>COMBO!#REF!</f>
        <v>#REF!</v>
      </c>
      <c r="E33" s="9" t="e">
        <f>SUM(B33:D33)</f>
        <v>#REF!</v>
      </c>
      <c r="F33" s="22"/>
      <c r="G33" s="11" t="e">
        <f>AVERAGE(B33:D33)</f>
        <v>#REF!</v>
      </c>
    </row>
    <row r="34" spans="1:7" ht="12.75">
      <c r="A34" s="15" t="s">
        <v>70</v>
      </c>
      <c r="E34" s="9"/>
      <c r="F34" s="6" t="s">
        <v>88</v>
      </c>
      <c r="G34" s="11"/>
    </row>
    <row r="35" spans="1:7" ht="12.75">
      <c r="A35" s="18" t="s">
        <v>15</v>
      </c>
      <c r="B35" s="1" t="e">
        <f>COMBO!#REF!</f>
        <v>#REF!</v>
      </c>
      <c r="C35" s="1" t="e">
        <f>COMBO!#REF!</f>
        <v>#REF!</v>
      </c>
      <c r="D35" s="1" t="e">
        <f>COMBO!#REF!</f>
        <v>#REF!</v>
      </c>
      <c r="E35" s="9" t="e">
        <f>SUM(B35:D35)</f>
        <v>#REF!</v>
      </c>
      <c r="F35" s="22" t="e">
        <f>+E35/E40</f>
        <v>#REF!</v>
      </c>
      <c r="G35" s="11" t="e">
        <f>AVERAGE(B35:D35)</f>
        <v>#REF!</v>
      </c>
    </row>
    <row r="36" spans="1:7" ht="12.75">
      <c r="A36" s="18" t="s">
        <v>16</v>
      </c>
      <c r="B36" s="1" t="e">
        <f>COMBO!#REF!</f>
        <v>#REF!</v>
      </c>
      <c r="C36" s="1" t="e">
        <f>COMBO!#REF!</f>
        <v>#REF!</v>
      </c>
      <c r="D36" s="1" t="e">
        <f>COMBO!#REF!</f>
        <v>#REF!</v>
      </c>
      <c r="E36" s="9" t="e">
        <f>SUM(B36:D36)</f>
        <v>#REF!</v>
      </c>
      <c r="F36" s="22" t="e">
        <f>+E36/E40</f>
        <v>#REF!</v>
      </c>
      <c r="G36" s="11" t="e">
        <f>AVERAGE(B36:D36)</f>
        <v>#REF!</v>
      </c>
    </row>
    <row r="37" spans="1:7" ht="12.75">
      <c r="A37" s="18" t="s">
        <v>17</v>
      </c>
      <c r="B37" s="1" t="e">
        <f>COMBO!#REF!</f>
        <v>#REF!</v>
      </c>
      <c r="C37" s="1" t="e">
        <f>COMBO!#REF!</f>
        <v>#REF!</v>
      </c>
      <c r="D37" s="1" t="e">
        <f>COMBO!#REF!</f>
        <v>#REF!</v>
      </c>
      <c r="E37" s="9" t="e">
        <f>SUM(B37:D37)</f>
        <v>#REF!</v>
      </c>
      <c r="F37" s="22" t="e">
        <f>+E37/E40</f>
        <v>#REF!</v>
      </c>
      <c r="G37" s="11" t="e">
        <f>AVERAGE(B37:D37)</f>
        <v>#REF!</v>
      </c>
    </row>
    <row r="38" spans="1:7" ht="12.75">
      <c r="A38" s="18" t="s">
        <v>18</v>
      </c>
      <c r="B38" s="1" t="e">
        <f>COMBO!#REF!</f>
        <v>#REF!</v>
      </c>
      <c r="C38" s="1" t="e">
        <f>COMBO!#REF!</f>
        <v>#REF!</v>
      </c>
      <c r="D38" s="1" t="e">
        <f>COMBO!#REF!</f>
        <v>#REF!</v>
      </c>
      <c r="E38" s="9" t="e">
        <f>SUM(B38:D38)</f>
        <v>#REF!</v>
      </c>
      <c r="F38" s="22" t="e">
        <f>+E38/E40</f>
        <v>#REF!</v>
      </c>
      <c r="G38" s="11" t="e">
        <f>AVERAGE(B38:D38)</f>
        <v>#REF!</v>
      </c>
    </row>
    <row r="39" spans="1:7" ht="12.75">
      <c r="A39" s="50" t="s">
        <v>71</v>
      </c>
      <c r="B39" s="1" t="e">
        <f>COMBO!#REF!</f>
        <v>#REF!</v>
      </c>
      <c r="C39" s="1" t="e">
        <f>COMBO!#REF!</f>
        <v>#REF!</v>
      </c>
      <c r="D39" s="1" t="e">
        <f>COMBO!#REF!</f>
        <v>#REF!</v>
      </c>
      <c r="E39" s="56" t="e">
        <f>SUM(B39:D39)</f>
        <v>#REF!</v>
      </c>
      <c r="F39" s="70" t="e">
        <f>+E39/E40</f>
        <v>#REF!</v>
      </c>
      <c r="G39" s="11" t="e">
        <f>AVERAGE(B39:D39)</f>
        <v>#REF!</v>
      </c>
    </row>
    <row r="40" spans="1:7" ht="13.5" thickBot="1">
      <c r="A40" s="53"/>
      <c r="B40" s="37"/>
      <c r="C40" s="37"/>
      <c r="D40" s="37" t="s">
        <v>2</v>
      </c>
      <c r="E40" s="86" t="e">
        <f>SUM(E35:E39)</f>
        <v>#REF!</v>
      </c>
      <c r="F40" s="85" t="e">
        <f>+E40/E40</f>
        <v>#REF!</v>
      </c>
      <c r="G40" s="54"/>
    </row>
    <row r="41" spans="1:7" ht="12.75">
      <c r="A41" s="36" t="s">
        <v>40</v>
      </c>
      <c r="B41" s="51"/>
      <c r="C41" s="51"/>
      <c r="D41" s="51"/>
      <c r="E41" s="52"/>
      <c r="F41" s="3"/>
      <c r="G41" s="3"/>
    </row>
    <row r="42" spans="1:7" ht="12.75">
      <c r="A42" s="62" t="s">
        <v>103</v>
      </c>
      <c r="B42" s="1" t="e">
        <f>COMBO!#REF!</f>
        <v>#REF!</v>
      </c>
      <c r="C42" s="1" t="e">
        <f>COMBO!#REF!</f>
        <v>#REF!</v>
      </c>
      <c r="D42" s="1" t="e">
        <f>COMBO!#REF!</f>
        <v>#REF!</v>
      </c>
      <c r="E42" s="9" t="e">
        <f aca="true" t="shared" si="2" ref="E42:E47">SUM(B42:D42)</f>
        <v>#REF!</v>
      </c>
      <c r="F42" s="10"/>
      <c r="G42" s="11" t="e">
        <f aca="true" t="shared" si="3" ref="G42:G47">AVERAGE(B42:D42)</f>
        <v>#REF!</v>
      </c>
    </row>
    <row r="43" spans="1:7" ht="12.75">
      <c r="A43" s="28" t="s">
        <v>102</v>
      </c>
      <c r="B43" s="47" t="e">
        <f>COMBO!#REF!</f>
        <v>#REF!</v>
      </c>
      <c r="C43" s="47" t="e">
        <f>COMBO!#REF!</f>
        <v>#REF!</v>
      </c>
      <c r="D43" s="47" t="e">
        <f>COMBO!#REF!</f>
        <v>#REF!</v>
      </c>
      <c r="E43" s="48" t="e">
        <f t="shared" si="2"/>
        <v>#REF!</v>
      </c>
      <c r="F43" s="49"/>
      <c r="G43" s="49" t="e">
        <f t="shared" si="3"/>
        <v>#REF!</v>
      </c>
    </row>
    <row r="44" spans="1:7" ht="12.75">
      <c r="A44" s="74" t="s">
        <v>113</v>
      </c>
      <c r="B44" s="1" t="e">
        <f>COMBO!#REF!</f>
        <v>#REF!</v>
      </c>
      <c r="C44" s="1" t="e">
        <f>COMBO!#REF!</f>
        <v>#REF!</v>
      </c>
      <c r="D44" s="1" t="e">
        <f>COMBO!#REF!</f>
        <v>#REF!</v>
      </c>
      <c r="E44" s="89" t="e">
        <f t="shared" si="2"/>
        <v>#REF!</v>
      </c>
      <c r="F44" s="10"/>
      <c r="G44" s="11" t="e">
        <f t="shared" si="3"/>
        <v>#REF!</v>
      </c>
    </row>
    <row r="45" spans="1:7" ht="12.75">
      <c r="A45" s="28" t="s">
        <v>112</v>
      </c>
      <c r="B45" s="1" t="e">
        <f>COMBO!#REF!</f>
        <v>#REF!</v>
      </c>
      <c r="C45" s="1" t="e">
        <f>COMBO!#REF!</f>
        <v>#REF!</v>
      </c>
      <c r="D45" s="1" t="e">
        <f>COMBO!#REF!</f>
        <v>#REF!</v>
      </c>
      <c r="E45" s="9" t="e">
        <f t="shared" si="2"/>
        <v>#REF!</v>
      </c>
      <c r="G45" s="11" t="e">
        <f t="shared" si="3"/>
        <v>#REF!</v>
      </c>
    </row>
    <row r="46" spans="1:7" ht="12.75">
      <c r="A46" s="28" t="s">
        <v>115</v>
      </c>
      <c r="B46" s="1" t="e">
        <f>COMBO!#REF!</f>
        <v>#REF!</v>
      </c>
      <c r="C46" s="1" t="e">
        <f>COMBO!#REF!</f>
        <v>#REF!</v>
      </c>
      <c r="D46" s="1" t="e">
        <f>COMBO!#REF!</f>
        <v>#REF!</v>
      </c>
      <c r="E46" s="9" t="e">
        <f t="shared" si="2"/>
        <v>#REF!</v>
      </c>
      <c r="G46" s="11" t="e">
        <f t="shared" si="3"/>
        <v>#REF!</v>
      </c>
    </row>
    <row r="47" spans="1:7" ht="12.75">
      <c r="A47" s="28" t="s">
        <v>116</v>
      </c>
      <c r="B47" s="1" t="e">
        <f>COMBO!#REF!</f>
        <v>#REF!</v>
      </c>
      <c r="C47" s="1" t="e">
        <f>COMBO!#REF!</f>
        <v>#REF!</v>
      </c>
      <c r="D47" s="1" t="e">
        <f>COMBO!#REF!</f>
        <v>#REF!</v>
      </c>
      <c r="E47" s="9" t="e">
        <f t="shared" si="2"/>
        <v>#REF!</v>
      </c>
      <c r="G47" s="11" t="e">
        <f t="shared" si="3"/>
        <v>#REF!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0">
      <selection activeCell="H21" sqref="H21"/>
    </sheetView>
  </sheetViews>
  <sheetFormatPr defaultColWidth="9.140625" defaultRowHeight="12.75"/>
  <cols>
    <col min="1" max="1" width="38.8515625" style="0" customWidth="1"/>
    <col min="2" max="2" width="10.28125" style="0" customWidth="1"/>
    <col min="3" max="3" width="10.8515625" style="1" customWidth="1"/>
    <col min="4" max="4" width="11.140625" style="1" customWidth="1"/>
    <col min="5" max="5" width="8.8515625" style="2" bestFit="1" customWidth="1"/>
    <col min="6" max="7" width="9.28125" style="2" bestFit="1" customWidth="1"/>
    <col min="8" max="16384" width="9.140625" style="4" customWidth="1"/>
  </cols>
  <sheetData>
    <row r="1" spans="1:13" ht="15.75">
      <c r="A1" s="127" t="str">
        <f>FORMAT!$B$11</f>
        <v>WEST VIRGINIA MEDICAID</v>
      </c>
      <c r="B1" s="127"/>
      <c r="C1" s="127"/>
      <c r="D1" s="127"/>
      <c r="E1" s="127"/>
      <c r="F1" s="127"/>
      <c r="G1" s="127"/>
      <c r="H1" s="34"/>
      <c r="I1" s="34"/>
      <c r="J1" s="34"/>
      <c r="K1" s="34"/>
      <c r="L1" s="34"/>
      <c r="M1" s="34"/>
    </row>
    <row r="2" spans="1:13" ht="15.75">
      <c r="A2" s="127" t="str">
        <f>FORMAT!$B18</f>
        <v>3RD QUARTER ACTIVITY STATISTICAL REPORT - YEAR 2007</v>
      </c>
      <c r="B2" s="125"/>
      <c r="C2" s="125"/>
      <c r="D2" s="125"/>
      <c r="E2" s="125"/>
      <c r="F2" s="125"/>
      <c r="G2" s="125"/>
      <c r="H2" s="34"/>
      <c r="I2" s="34"/>
      <c r="J2" s="34"/>
      <c r="K2" s="34"/>
      <c r="L2" s="34"/>
      <c r="M2" s="34"/>
    </row>
    <row r="3" ht="12.75">
      <c r="F3" s="3"/>
    </row>
    <row r="4" spans="2:7" ht="12.75">
      <c r="B4" s="73" t="e">
        <f>COMBO!#REF!</f>
        <v>#REF!</v>
      </c>
      <c r="C4" s="73" t="e">
        <f>COMBO!#REF!</f>
        <v>#REF!</v>
      </c>
      <c r="D4" s="73">
        <f>COMBO!B8</f>
        <v>39326</v>
      </c>
      <c r="E4" s="5" t="s">
        <v>2</v>
      </c>
      <c r="F4" s="6"/>
      <c r="G4" s="7" t="s">
        <v>3</v>
      </c>
    </row>
    <row r="5" spans="1:7" ht="12.75">
      <c r="A5" s="8" t="s">
        <v>0</v>
      </c>
      <c r="B5" s="58" t="e">
        <f>COMBO!#REF!</f>
        <v>#REF!</v>
      </c>
      <c r="C5" s="58" t="e">
        <f>COMBO!#REF!</f>
        <v>#REF!</v>
      </c>
      <c r="D5" s="58">
        <f>COMBO!B9</f>
        <v>39343</v>
      </c>
      <c r="E5" s="9"/>
      <c r="F5" s="10"/>
      <c r="G5" s="11"/>
    </row>
    <row r="6" spans="1:7" ht="12.75">
      <c r="A6" s="12" t="s">
        <v>1</v>
      </c>
      <c r="B6" s="11" t="e">
        <f>COMBO!#REF!</f>
        <v>#REF!</v>
      </c>
      <c r="C6" s="11" t="e">
        <f>COMBO!#REF!</f>
        <v>#REF!</v>
      </c>
      <c r="D6" s="11" t="e">
        <f>COMBO!#REF!</f>
        <v>#REF!</v>
      </c>
      <c r="E6" s="9" t="e">
        <f>SUM(B6:D6)</f>
        <v>#REF!</v>
      </c>
      <c r="F6" s="10"/>
      <c r="G6" s="11" t="e">
        <f>AVERAGE(C6:D6)</f>
        <v>#REF!</v>
      </c>
    </row>
    <row r="7" spans="1:7" ht="21.75">
      <c r="A7" s="13" t="s">
        <v>26</v>
      </c>
      <c r="B7" s="11" t="e">
        <f>COMBO!#REF!</f>
        <v>#REF!</v>
      </c>
      <c r="C7" s="11" t="e">
        <f>COMBO!#REF!</f>
        <v>#REF!</v>
      </c>
      <c r="D7" s="11">
        <f>COMBO!B10</f>
        <v>181504</v>
      </c>
      <c r="E7" s="9" t="e">
        <f>SUM(B7:D7)</f>
        <v>#REF!</v>
      </c>
      <c r="F7" s="10"/>
      <c r="G7" s="11" t="e">
        <f>AVERAGE(C7:D7)</f>
        <v>#REF!</v>
      </c>
    </row>
    <row r="8" spans="1:7" ht="13.5" thickBot="1">
      <c r="A8" s="14" t="s">
        <v>4</v>
      </c>
      <c r="B8" s="39" t="e">
        <f>COMBO!#REF!</f>
        <v>#REF!</v>
      </c>
      <c r="C8" s="39" t="e">
        <f>COMBO!#REF!</f>
        <v>#REF!</v>
      </c>
      <c r="D8" s="84">
        <f>COMBO!B11</f>
        <v>55854</v>
      </c>
      <c r="E8" s="38" t="e">
        <f>SUM(B8:D8)</f>
        <v>#REF!</v>
      </c>
      <c r="F8" s="39"/>
      <c r="G8" s="39" t="e">
        <f>AVERAGE(C8:D8)</f>
        <v>#REF!</v>
      </c>
    </row>
    <row r="9" spans="1:7" ht="12.75">
      <c r="A9" s="15" t="s">
        <v>5</v>
      </c>
      <c r="B9" s="15"/>
      <c r="C9" s="11"/>
      <c r="D9" s="11"/>
      <c r="E9" s="9"/>
      <c r="F9" s="10"/>
      <c r="G9" s="10"/>
    </row>
    <row r="10" spans="1:7" ht="12.75">
      <c r="A10" s="17" t="s">
        <v>6</v>
      </c>
      <c r="B10" s="11" t="e">
        <f>COMBO!#REF!</f>
        <v>#REF!</v>
      </c>
      <c r="C10" s="11" t="e">
        <f>COMBO!#REF!</f>
        <v>#REF!</v>
      </c>
      <c r="D10" s="11">
        <f>COMBO!B13</f>
        <v>186</v>
      </c>
      <c r="E10" s="9" t="e">
        <f>SUM(B10:D10)</f>
        <v>#REF!</v>
      </c>
      <c r="F10" s="10"/>
      <c r="G10" s="11" t="e">
        <f>AVERAGE(B10:D10)</f>
        <v>#REF!</v>
      </c>
    </row>
    <row r="11" spans="1:7" ht="12.75">
      <c r="A11" s="17" t="s">
        <v>7</v>
      </c>
      <c r="B11" s="11" t="e">
        <f>COMBO!#REF!</f>
        <v>#REF!</v>
      </c>
      <c r="C11" s="11" t="e">
        <f>COMBO!#REF!</f>
        <v>#REF!</v>
      </c>
      <c r="D11" s="11">
        <f>COMBO!B14</f>
        <v>40</v>
      </c>
      <c r="E11" s="9" t="e">
        <f>SUM(B11:D11)</f>
        <v>#REF!</v>
      </c>
      <c r="F11" s="10"/>
      <c r="G11" s="11" t="e">
        <f>AVERAGE(B11:D11)</f>
        <v>#REF!</v>
      </c>
    </row>
    <row r="12" spans="1:7" ht="12.75">
      <c r="A12" s="15" t="s">
        <v>8</v>
      </c>
      <c r="B12" s="15"/>
      <c r="C12" s="11"/>
      <c r="D12" s="11"/>
      <c r="E12" s="9"/>
      <c r="F12" s="10"/>
      <c r="G12" s="11"/>
    </row>
    <row r="13" spans="1:7" ht="12.75">
      <c r="A13" s="18" t="s">
        <v>9</v>
      </c>
      <c r="B13" s="11" t="e">
        <f>COMBO!#REF!</f>
        <v>#REF!</v>
      </c>
      <c r="C13" s="11" t="e">
        <f>COMBO!#REF!</f>
        <v>#REF!</v>
      </c>
      <c r="D13" s="11">
        <f>COMBO!B16</f>
        <v>194</v>
      </c>
      <c r="E13" s="9" t="e">
        <f>SUM(B13:D13)</f>
        <v>#REF!</v>
      </c>
      <c r="F13" s="10"/>
      <c r="G13" s="11" t="e">
        <f>AVERAGE(B13:D13)</f>
        <v>#REF!</v>
      </c>
    </row>
    <row r="14" spans="1:7" s="65" customFormat="1" ht="12.75">
      <c r="A14" s="63" t="s">
        <v>11</v>
      </c>
      <c r="B14" s="23" t="e">
        <f>COMBO!#REF!</f>
        <v>#REF!</v>
      </c>
      <c r="C14" s="23" t="e">
        <f>COMBO!#REF!</f>
        <v>#REF!</v>
      </c>
      <c r="D14" s="64">
        <f>COMBO!B17</f>
        <v>1.043010752688172</v>
      </c>
      <c r="E14" s="40" t="e">
        <f>E13/E10</f>
        <v>#REF!</v>
      </c>
      <c r="F14" s="23"/>
      <c r="G14" s="23" t="e">
        <f>AVERAGE(C14:D14)</f>
        <v>#REF!</v>
      </c>
    </row>
    <row r="15" spans="1:7" s="65" customFormat="1" ht="12.75">
      <c r="A15" s="68" t="s">
        <v>92</v>
      </c>
      <c r="B15" s="68"/>
      <c r="C15" s="22"/>
      <c r="D15" s="22"/>
      <c r="E15" s="67"/>
      <c r="F15" s="22"/>
      <c r="G15" s="22"/>
    </row>
    <row r="16" spans="1:7" s="65" customFormat="1" ht="12.75">
      <c r="A16" s="66" t="s">
        <v>93</v>
      </c>
      <c r="B16" s="11" t="e">
        <f>COMBO!#REF!</f>
        <v>#REF!</v>
      </c>
      <c r="C16" s="11" t="e">
        <f>COMBO!#REF!</f>
        <v>#REF!</v>
      </c>
      <c r="D16" s="11" t="e">
        <f>COMBO!#REF!</f>
        <v>#REF!</v>
      </c>
      <c r="E16" s="9" t="e">
        <f>SUM(B16:D16)</f>
        <v>#REF!</v>
      </c>
      <c r="F16" s="10"/>
      <c r="G16" s="11" t="e">
        <f>AVERAGE(B16:D16)</f>
        <v>#REF!</v>
      </c>
    </row>
    <row r="17" spans="1:7" s="65" customFormat="1" ht="12.75">
      <c r="A17" s="66" t="s">
        <v>101</v>
      </c>
      <c r="B17" s="11" t="e">
        <f>COMBO!#REF!</f>
        <v>#REF!</v>
      </c>
      <c r="C17" s="11" t="e">
        <f>COMBO!#REF!</f>
        <v>#REF!</v>
      </c>
      <c r="D17" s="11" t="e">
        <f>COMBO!#REF!</f>
        <v>#REF!</v>
      </c>
      <c r="E17" s="9" t="e">
        <f>SUM(B17:D17)</f>
        <v>#REF!</v>
      </c>
      <c r="F17" s="10"/>
      <c r="G17" s="11" t="e">
        <f>AVERAGE(B17:D17)</f>
        <v>#REF!</v>
      </c>
    </row>
    <row r="18" spans="1:7" ht="12.75">
      <c r="A18" s="15" t="s">
        <v>12</v>
      </c>
      <c r="B18" s="15"/>
      <c r="C18" s="11"/>
      <c r="D18" s="11"/>
      <c r="E18" s="9"/>
      <c r="F18" s="10"/>
      <c r="G18" s="11"/>
    </row>
    <row r="19" spans="1:7" ht="12.75">
      <c r="A19" s="15" t="s">
        <v>105</v>
      </c>
      <c r="B19" s="11" t="e">
        <f>COMBO!#REF!</f>
        <v>#REF!</v>
      </c>
      <c r="C19" s="11" t="e">
        <f>COMBO!#REF!</f>
        <v>#REF!</v>
      </c>
      <c r="D19" s="11">
        <f>COMBO!B19</f>
        <v>353</v>
      </c>
      <c r="E19" s="9" t="e">
        <f aca="true" t="shared" si="0" ref="E19:E24">SUM(B19:D19)</f>
        <v>#REF!</v>
      </c>
      <c r="F19" s="10"/>
      <c r="G19" s="11" t="e">
        <f aca="true" t="shared" si="1" ref="G19:G24">AVERAGE(B19:D19)</f>
        <v>#REF!</v>
      </c>
    </row>
    <row r="20" spans="1:7" ht="12.75">
      <c r="A20" s="18" t="s">
        <v>83</v>
      </c>
      <c r="B20" s="11" t="e">
        <f>COMBO!#REF!</f>
        <v>#REF!</v>
      </c>
      <c r="C20" s="11" t="e">
        <f>COMBO!#REF!</f>
        <v>#REF!</v>
      </c>
      <c r="D20" s="11" t="e">
        <f>COMBO!#REF!</f>
        <v>#REF!</v>
      </c>
      <c r="E20" s="9" t="e">
        <f t="shared" si="0"/>
        <v>#REF!</v>
      </c>
      <c r="F20" s="10"/>
      <c r="G20" s="11" t="e">
        <f t="shared" si="1"/>
        <v>#REF!</v>
      </c>
    </row>
    <row r="21" spans="1:7" ht="12.75">
      <c r="A21" s="19" t="s">
        <v>84</v>
      </c>
      <c r="B21" s="11" t="e">
        <f>COMBO!#REF!</f>
        <v>#REF!</v>
      </c>
      <c r="C21" s="11" t="e">
        <f>COMBO!#REF!</f>
        <v>#REF!</v>
      </c>
      <c r="D21" s="11">
        <f>COMBO!B20</f>
        <v>0</v>
      </c>
      <c r="E21" s="9" t="e">
        <f t="shared" si="0"/>
        <v>#REF!</v>
      </c>
      <c r="F21" s="10"/>
      <c r="G21" s="11" t="e">
        <f t="shared" si="1"/>
        <v>#REF!</v>
      </c>
    </row>
    <row r="22" spans="1:13" ht="12.75" customHeight="1">
      <c r="A22" s="18" t="s">
        <v>90</v>
      </c>
      <c r="B22" s="11" t="e">
        <f>COMBO!#REF!</f>
        <v>#REF!</v>
      </c>
      <c r="C22" s="11" t="e">
        <f>COMBO!#REF!</f>
        <v>#REF!</v>
      </c>
      <c r="D22" s="11">
        <f>COMBO!B21</f>
        <v>0</v>
      </c>
      <c r="E22" s="9" t="e">
        <f t="shared" si="0"/>
        <v>#REF!</v>
      </c>
      <c r="F22" s="57"/>
      <c r="G22" s="11" t="e">
        <f t="shared" si="1"/>
        <v>#REF!</v>
      </c>
      <c r="H22" s="28"/>
      <c r="I22" s="28"/>
      <c r="J22" s="28"/>
      <c r="K22" s="28"/>
      <c r="L22" s="28"/>
      <c r="M22" s="28"/>
    </row>
    <row r="23" spans="1:7" ht="12.75">
      <c r="A23" s="21" t="s">
        <v>81</v>
      </c>
      <c r="B23" s="11" t="e">
        <f>COMBO!#REF!</f>
        <v>#REF!</v>
      </c>
      <c r="C23" s="11" t="e">
        <f>COMBO!#REF!</f>
        <v>#REF!</v>
      </c>
      <c r="D23" s="11">
        <f>COMBO!B23</f>
        <v>322</v>
      </c>
      <c r="E23" s="9" t="e">
        <f t="shared" si="0"/>
        <v>#REF!</v>
      </c>
      <c r="F23" s="10"/>
      <c r="G23" s="11" t="e">
        <f t="shared" si="1"/>
        <v>#REF!</v>
      </c>
    </row>
    <row r="24" spans="1:7" ht="12.75">
      <c r="A24" s="18" t="s">
        <v>82</v>
      </c>
      <c r="B24" s="11" t="e">
        <f>COMBO!#REF!</f>
        <v>#REF!</v>
      </c>
      <c r="C24" s="11" t="e">
        <f>COMBO!#REF!</f>
        <v>#REF!</v>
      </c>
      <c r="D24" s="11">
        <f>COMBO!B24</f>
        <v>64</v>
      </c>
      <c r="E24" s="9" t="e">
        <f t="shared" si="0"/>
        <v>#REF!</v>
      </c>
      <c r="F24" s="10"/>
      <c r="G24" s="11" t="e">
        <f t="shared" si="1"/>
        <v>#REF!</v>
      </c>
    </row>
    <row r="25" spans="1:7" s="65" customFormat="1" ht="12.75">
      <c r="A25" s="63" t="s">
        <v>86</v>
      </c>
      <c r="B25" s="23" t="e">
        <f>B24/B23</f>
        <v>#REF!</v>
      </c>
      <c r="C25" s="23" t="e">
        <f>C24/C23</f>
        <v>#REF!</v>
      </c>
      <c r="D25" s="64">
        <f>D24/D23</f>
        <v>0.19875776397515527</v>
      </c>
      <c r="E25" s="23" t="e">
        <f>E24/E23</f>
        <v>#REF!</v>
      </c>
      <c r="F25" s="23"/>
      <c r="G25" s="23" t="e">
        <f>G24/G23</f>
        <v>#REF!</v>
      </c>
    </row>
    <row r="26" spans="1:7" ht="3.75" customHeight="1">
      <c r="A26" s="18"/>
      <c r="B26" s="18"/>
      <c r="C26" s="24"/>
      <c r="D26" s="24"/>
      <c r="E26" s="9"/>
      <c r="F26" s="10"/>
      <c r="G26" s="11"/>
    </row>
    <row r="27" spans="1:7" ht="12.75">
      <c r="A27" s="18" t="s">
        <v>99</v>
      </c>
      <c r="B27" s="11" t="e">
        <f>COMBO!#REF!</f>
        <v>#REF!</v>
      </c>
      <c r="C27" s="11" t="e">
        <f>COMBO!#REF!</f>
        <v>#REF!</v>
      </c>
      <c r="D27" s="11">
        <f>COMBO!B27</f>
        <v>288</v>
      </c>
      <c r="E27" s="9" t="e">
        <f>SUM(B27:D27)</f>
        <v>#REF!</v>
      </c>
      <c r="F27" s="10"/>
      <c r="G27" s="11" t="e">
        <f>AVERAGE(B27:D27)</f>
        <v>#REF!</v>
      </c>
    </row>
    <row r="28" spans="1:7" ht="12.75">
      <c r="A28" s="18" t="s">
        <v>106</v>
      </c>
      <c r="B28" s="11" t="e">
        <f>COMBO!#REF!</f>
        <v>#REF!</v>
      </c>
      <c r="C28" s="11" t="e">
        <f>COMBO!#REF!</f>
        <v>#REF!</v>
      </c>
      <c r="D28" s="11" t="e">
        <f>COMBO!#REF!</f>
        <v>#REF!</v>
      </c>
      <c r="E28" s="9" t="e">
        <f>SUM(B28:D28)</f>
        <v>#REF!</v>
      </c>
      <c r="F28" s="10"/>
      <c r="G28" s="11" t="e">
        <f>AVERAGE(B28:D28)</f>
        <v>#REF!</v>
      </c>
    </row>
    <row r="29" spans="1:7" ht="12.75">
      <c r="A29" s="18" t="s">
        <v>107</v>
      </c>
      <c r="B29" s="11" t="e">
        <f>COMBO!#REF!</f>
        <v>#REF!</v>
      </c>
      <c r="C29" s="11" t="e">
        <f>COMBO!#REF!</f>
        <v>#REF!</v>
      </c>
      <c r="D29" s="11">
        <f>COMBO!B29</f>
        <v>0</v>
      </c>
      <c r="E29" s="9" t="e">
        <f>SUM(B29:D29)</f>
        <v>#REF!</v>
      </c>
      <c r="F29" s="10"/>
      <c r="G29" s="11" t="e">
        <f>AVERAGE(B29:D29)</f>
        <v>#REF!</v>
      </c>
    </row>
    <row r="30" spans="1:7" ht="12.75">
      <c r="A30" s="18" t="s">
        <v>108</v>
      </c>
      <c r="B30" s="11" t="e">
        <f>COMBO!#REF!</f>
        <v>#REF!</v>
      </c>
      <c r="C30" s="11" t="e">
        <f>COMBO!#REF!</f>
        <v>#REF!</v>
      </c>
      <c r="D30" s="11">
        <f>COMBO!B30</f>
        <v>0</v>
      </c>
      <c r="E30" s="9" t="e">
        <f>SUM(B30:D30)</f>
        <v>#REF!</v>
      </c>
      <c r="F30" s="10"/>
      <c r="G30" s="11" t="e">
        <f>AVERAGE(B30:D30)</f>
        <v>#REF!</v>
      </c>
    </row>
    <row r="31" spans="1:7" ht="12.75">
      <c r="A31" s="63" t="s">
        <v>109</v>
      </c>
      <c r="B31" s="23" t="e">
        <f>B30/B29</f>
        <v>#REF!</v>
      </c>
      <c r="C31" s="23" t="e">
        <f>C30/C29</f>
        <v>#REF!</v>
      </c>
      <c r="D31" s="64" t="e">
        <f>D30/D29</f>
        <v>#DIV/0!</v>
      </c>
      <c r="E31" s="23" t="e">
        <f>E30/E29</f>
        <v>#REF!</v>
      </c>
      <c r="F31" s="23"/>
      <c r="G31" s="23" t="e">
        <f>G30/G29</f>
        <v>#REF!</v>
      </c>
    </row>
    <row r="32" spans="1:7" ht="12.75">
      <c r="A32" s="18" t="s">
        <v>110</v>
      </c>
      <c r="B32" s="11" t="e">
        <f>COMBO!#REF!</f>
        <v>#REF!</v>
      </c>
      <c r="C32" s="11" t="e">
        <f>COMBO!#REF!</f>
        <v>#REF!</v>
      </c>
      <c r="D32" s="11" t="e">
        <f>COMBO!#REF!</f>
        <v>#REF!</v>
      </c>
      <c r="E32" s="9" t="e">
        <f>SUM(B32:D32)</f>
        <v>#REF!</v>
      </c>
      <c r="F32" s="10"/>
      <c r="G32" s="11" t="e">
        <f>AVERAGE(B32:D32)</f>
        <v>#REF!</v>
      </c>
    </row>
    <row r="33" spans="1:7" ht="12.75">
      <c r="A33" s="18" t="s">
        <v>111</v>
      </c>
      <c r="B33" s="11" t="e">
        <f>COMBO!#REF!</f>
        <v>#REF!</v>
      </c>
      <c r="C33" s="11" t="e">
        <f>COMBO!#REF!</f>
        <v>#REF!</v>
      </c>
      <c r="D33" s="11" t="e">
        <f>COMBO!#REF!</f>
        <v>#REF!</v>
      </c>
      <c r="E33" s="9" t="e">
        <f>SUM(B33:D33)</f>
        <v>#REF!</v>
      </c>
      <c r="F33" s="10"/>
      <c r="G33" s="11" t="e">
        <f>AVERAGE(B33:D33)</f>
        <v>#REF!</v>
      </c>
    </row>
    <row r="34" spans="1:7" ht="12.75">
      <c r="A34" s="15" t="s">
        <v>70</v>
      </c>
      <c r="B34" s="15"/>
      <c r="C34" s="11"/>
      <c r="E34" s="9"/>
      <c r="F34" s="6" t="s">
        <v>88</v>
      </c>
      <c r="G34" s="11"/>
    </row>
    <row r="35" spans="1:7" ht="12.75">
      <c r="A35" s="18" t="s">
        <v>15</v>
      </c>
      <c r="B35" s="11" t="e">
        <f>COMBO!#REF!</f>
        <v>#REF!</v>
      </c>
      <c r="C35" s="11" t="e">
        <f>COMBO!#REF!</f>
        <v>#REF!</v>
      </c>
      <c r="D35" s="11">
        <f>COMBO!B34</f>
        <v>42</v>
      </c>
      <c r="E35" s="9" t="e">
        <f>SUM(B35:D35)</f>
        <v>#REF!</v>
      </c>
      <c r="F35" s="22" t="e">
        <f>+E35/E40</f>
        <v>#REF!</v>
      </c>
      <c r="G35" s="11" t="e">
        <f>AVERAGE(B35:D35)</f>
        <v>#REF!</v>
      </c>
    </row>
    <row r="36" spans="1:7" ht="12.75">
      <c r="A36" s="18" t="s">
        <v>16</v>
      </c>
      <c r="B36" s="11" t="e">
        <f>COMBO!#REF!</f>
        <v>#REF!</v>
      </c>
      <c r="C36" s="11" t="e">
        <f>COMBO!#REF!</f>
        <v>#REF!</v>
      </c>
      <c r="D36" s="11">
        <f>COMBO!B35</f>
        <v>20</v>
      </c>
      <c r="E36" s="9" t="e">
        <f>SUM(B36:D36)</f>
        <v>#REF!</v>
      </c>
      <c r="F36" s="22" t="e">
        <f>+E36/E40</f>
        <v>#REF!</v>
      </c>
      <c r="G36" s="11" t="e">
        <f>AVERAGE(B36:D36)</f>
        <v>#REF!</v>
      </c>
    </row>
    <row r="37" spans="1:7" ht="12.75">
      <c r="A37" s="18" t="s">
        <v>17</v>
      </c>
      <c r="B37" s="11" t="e">
        <f>COMBO!#REF!</f>
        <v>#REF!</v>
      </c>
      <c r="C37" s="11" t="e">
        <f>COMBO!#REF!</f>
        <v>#REF!</v>
      </c>
      <c r="D37" s="11">
        <f>COMBO!B36</f>
        <v>91</v>
      </c>
      <c r="E37" s="9" t="e">
        <f>SUM(B37:D37)</f>
        <v>#REF!</v>
      </c>
      <c r="F37" s="22" t="e">
        <f>+E37/E40</f>
        <v>#REF!</v>
      </c>
      <c r="G37" s="11" t="e">
        <f>AVERAGE(B37:D37)</f>
        <v>#REF!</v>
      </c>
    </row>
    <row r="38" spans="1:7" ht="12.75">
      <c r="A38" s="18" t="s">
        <v>18</v>
      </c>
      <c r="B38" s="11" t="e">
        <f>COMBO!#REF!</f>
        <v>#REF!</v>
      </c>
      <c r="C38" s="11" t="e">
        <f>COMBO!#REF!</f>
        <v>#REF!</v>
      </c>
      <c r="D38" s="11">
        <f>COMBO!B37</f>
        <v>4</v>
      </c>
      <c r="E38" s="9" t="e">
        <f>SUM(B38:D38)</f>
        <v>#REF!</v>
      </c>
      <c r="F38" s="22" t="e">
        <f>+E38/E40</f>
        <v>#REF!</v>
      </c>
      <c r="G38" s="11" t="e">
        <f>AVERAGE(C38:D38)</f>
        <v>#REF!</v>
      </c>
    </row>
    <row r="39" spans="1:7" ht="12.75" customHeight="1">
      <c r="A39" s="50" t="s">
        <v>71</v>
      </c>
      <c r="B39" s="11" t="e">
        <f>COMBO!#REF!</f>
        <v>#REF!</v>
      </c>
      <c r="C39" s="11" t="e">
        <f>COMBO!#REF!</f>
        <v>#REF!</v>
      </c>
      <c r="D39" s="11">
        <f>COMBO!B38</f>
        <v>37</v>
      </c>
      <c r="E39" s="9" t="e">
        <f>SUM(B39:D39)</f>
        <v>#REF!</v>
      </c>
      <c r="F39" s="70" t="e">
        <f>+E39/E40</f>
        <v>#REF!</v>
      </c>
      <c r="G39" s="11" t="e">
        <f>AVERAGE(B39:D39)</f>
        <v>#REF!</v>
      </c>
    </row>
    <row r="40" spans="1:7" ht="12" customHeight="1" thickBot="1">
      <c r="A40" s="53"/>
      <c r="B40" s="53"/>
      <c r="C40" s="37"/>
      <c r="D40" s="37" t="s">
        <v>2</v>
      </c>
      <c r="E40" s="38" t="e">
        <f>SUM(E35:E39)</f>
        <v>#REF!</v>
      </c>
      <c r="F40" s="71" t="e">
        <f>+E40/E40</f>
        <v>#REF!</v>
      </c>
      <c r="G40" s="54"/>
    </row>
    <row r="41" spans="1:7" ht="12.75">
      <c r="A41" s="36" t="s">
        <v>40</v>
      </c>
      <c r="B41" s="88"/>
      <c r="C41" s="51"/>
      <c r="D41" s="51"/>
      <c r="E41" s="52"/>
      <c r="F41" s="3"/>
      <c r="G41" s="3"/>
    </row>
    <row r="42" spans="1:7" ht="12.75">
      <c r="A42" s="62" t="s">
        <v>103</v>
      </c>
      <c r="B42" s="11" t="e">
        <f>COMBO!#REF!</f>
        <v>#REF!</v>
      </c>
      <c r="C42" s="11" t="e">
        <f>COMBO!#REF!</f>
        <v>#REF!</v>
      </c>
      <c r="D42" s="11" t="e">
        <f>COMBO!#REF!</f>
        <v>#REF!</v>
      </c>
      <c r="E42" s="9" t="e">
        <f aca="true" t="shared" si="2" ref="E42:E47">SUM(B42:D42)</f>
        <v>#REF!</v>
      </c>
      <c r="F42" s="10"/>
      <c r="G42" s="11" t="e">
        <f aca="true" t="shared" si="3" ref="G42:G47">AVERAGE(B42:D42)</f>
        <v>#REF!</v>
      </c>
    </row>
    <row r="43" spans="1:7" ht="12.75">
      <c r="A43" s="76" t="s">
        <v>102</v>
      </c>
      <c r="B43" s="49" t="e">
        <f>COMBO!#REF!</f>
        <v>#REF!</v>
      </c>
      <c r="C43" s="49" t="e">
        <f>COMBO!#REF!</f>
        <v>#REF!</v>
      </c>
      <c r="D43" s="87" t="e">
        <f>COMBO!#REF!</f>
        <v>#REF!</v>
      </c>
      <c r="E43" s="48" t="e">
        <f t="shared" si="2"/>
        <v>#REF!</v>
      </c>
      <c r="F43" s="49"/>
      <c r="G43" s="49" t="e">
        <f t="shared" si="3"/>
        <v>#REF!</v>
      </c>
    </row>
    <row r="44" spans="1:7" ht="12.75">
      <c r="A44" s="45" t="s">
        <v>113</v>
      </c>
      <c r="B44" s="11" t="e">
        <f>COMBO!#REF!</f>
        <v>#REF!</v>
      </c>
      <c r="C44" s="11" t="e">
        <f>COMBO!#REF!</f>
        <v>#REF!</v>
      </c>
      <c r="D44" s="11" t="e">
        <f>COMBO!#REF!</f>
        <v>#REF!</v>
      </c>
      <c r="E44" s="9" t="e">
        <f t="shared" si="2"/>
        <v>#REF!</v>
      </c>
      <c r="G44" s="11" t="e">
        <f t="shared" si="3"/>
        <v>#REF!</v>
      </c>
    </row>
    <row r="45" spans="1:7" ht="12.75">
      <c r="A45" s="28" t="s">
        <v>112</v>
      </c>
      <c r="B45" s="11" t="e">
        <f>COMBO!#REF!</f>
        <v>#REF!</v>
      </c>
      <c r="C45" s="11" t="e">
        <f>COMBO!#REF!</f>
        <v>#REF!</v>
      </c>
      <c r="D45" s="11" t="e">
        <f>COMBO!#REF!</f>
        <v>#REF!</v>
      </c>
      <c r="E45" s="9" t="e">
        <f t="shared" si="2"/>
        <v>#REF!</v>
      </c>
      <c r="G45" s="11" t="e">
        <f t="shared" si="3"/>
        <v>#REF!</v>
      </c>
    </row>
    <row r="46" spans="1:7" ht="12.75">
      <c r="A46" s="28" t="s">
        <v>115</v>
      </c>
      <c r="B46" s="11" t="e">
        <f>COMBO!#REF!</f>
        <v>#REF!</v>
      </c>
      <c r="C46" s="11" t="e">
        <f>COMBO!#REF!</f>
        <v>#REF!</v>
      </c>
      <c r="D46" s="11" t="e">
        <f>COMBO!#REF!</f>
        <v>#REF!</v>
      </c>
      <c r="E46" s="9" t="e">
        <f t="shared" si="2"/>
        <v>#REF!</v>
      </c>
      <c r="G46" s="11" t="e">
        <f t="shared" si="3"/>
        <v>#REF!</v>
      </c>
    </row>
    <row r="47" spans="1:7" ht="12.75">
      <c r="A47" s="28" t="s">
        <v>116</v>
      </c>
      <c r="B47" s="11" t="e">
        <f>COMBO!#REF!</f>
        <v>#REF!</v>
      </c>
      <c r="C47" s="11" t="e">
        <f>COMBO!#REF!</f>
        <v>#REF!</v>
      </c>
      <c r="D47" s="11" t="e">
        <f>COMBO!#REF!</f>
        <v>#REF!</v>
      </c>
      <c r="E47" s="9" t="e">
        <f t="shared" si="2"/>
        <v>#REF!</v>
      </c>
      <c r="G47" s="11" t="e">
        <f t="shared" si="3"/>
        <v>#REF!</v>
      </c>
    </row>
    <row r="48" ht="12.75">
      <c r="C48" s="11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38.8515625" style="0" customWidth="1"/>
    <col min="2" max="2" width="10.28125" style="0" customWidth="1"/>
    <col min="3" max="3" width="10.8515625" style="1" customWidth="1"/>
    <col min="4" max="4" width="11.140625" style="1" customWidth="1"/>
    <col min="5" max="5" width="8.8515625" style="2" bestFit="1" customWidth="1"/>
    <col min="6" max="7" width="9.28125" style="2" bestFit="1" customWidth="1"/>
    <col min="8" max="16384" width="9.140625" style="4" customWidth="1"/>
  </cols>
  <sheetData>
    <row r="1" spans="1:13" ht="15.75">
      <c r="A1" s="127" t="str">
        <f>FORMAT!$B$11</f>
        <v>WEST VIRGINIA MEDICAID</v>
      </c>
      <c r="B1" s="127"/>
      <c r="C1" s="127"/>
      <c r="D1" s="127"/>
      <c r="E1" s="127"/>
      <c r="F1" s="127"/>
      <c r="G1" s="127"/>
      <c r="H1" s="34"/>
      <c r="I1" s="34"/>
      <c r="J1" s="34"/>
      <c r="K1" s="34"/>
      <c r="L1" s="34"/>
      <c r="M1" s="34"/>
    </row>
    <row r="2" spans="1:13" ht="15.75">
      <c r="A2" s="127" t="str">
        <f>FORMAT!$B19</f>
        <v>4TH QUARTER ACTIVITY STATISTICAL REPORT - YEAR 2007</v>
      </c>
      <c r="B2" s="125"/>
      <c r="C2" s="125"/>
      <c r="D2" s="125"/>
      <c r="E2" s="125"/>
      <c r="F2" s="125"/>
      <c r="G2" s="125"/>
      <c r="H2" s="34"/>
      <c r="I2" s="34"/>
      <c r="J2" s="34"/>
      <c r="K2" s="34"/>
      <c r="L2" s="34"/>
      <c r="M2" s="34"/>
    </row>
    <row r="3" ht="12.75">
      <c r="F3" s="3"/>
    </row>
    <row r="4" spans="2:7" ht="12.75">
      <c r="B4" s="73">
        <f>COMBO!C8</f>
        <v>39356</v>
      </c>
      <c r="C4" s="73">
        <f>COMBO!D8</f>
        <v>39387</v>
      </c>
      <c r="D4" s="73">
        <f>COMBO!E8</f>
        <v>39417</v>
      </c>
      <c r="E4" s="5" t="s">
        <v>2</v>
      </c>
      <c r="F4" s="6"/>
      <c r="G4" s="7" t="s">
        <v>3</v>
      </c>
    </row>
    <row r="5" spans="1:7" ht="12.75">
      <c r="A5" s="8" t="s">
        <v>0</v>
      </c>
      <c r="B5" s="58">
        <f>COMBO!C9</f>
        <v>39384</v>
      </c>
      <c r="C5" s="58">
        <f>COMBO!D9</f>
        <v>39400</v>
      </c>
      <c r="D5" s="58">
        <f>COMBO!E9</f>
        <v>39424</v>
      </c>
      <c r="E5" s="9"/>
      <c r="F5" s="10"/>
      <c r="G5" s="11"/>
    </row>
    <row r="6" spans="1:7" ht="12.75">
      <c r="A6" s="12" t="s">
        <v>1</v>
      </c>
      <c r="B6" s="11" t="e">
        <f>COMBO!#REF!</f>
        <v>#REF!</v>
      </c>
      <c r="C6" s="11" t="e">
        <f>COMBO!#REF!</f>
        <v>#REF!</v>
      </c>
      <c r="D6" s="11" t="e">
        <f>COMBO!#REF!</f>
        <v>#REF!</v>
      </c>
      <c r="E6" s="9" t="e">
        <f>SUM(B6:D6)</f>
        <v>#REF!</v>
      </c>
      <c r="F6" s="10"/>
      <c r="G6" s="11" t="e">
        <f>AVERAGE(B6:D6)</f>
        <v>#REF!</v>
      </c>
    </row>
    <row r="7" spans="1:7" ht="21.75">
      <c r="A7" s="13" t="s">
        <v>26</v>
      </c>
      <c r="B7" s="11">
        <f>COMBO!C10</f>
        <v>170721</v>
      </c>
      <c r="C7" s="11">
        <f>COMBO!D10</f>
        <v>187896</v>
      </c>
      <c r="D7" s="11">
        <f>COMBO!E10</f>
        <v>121365</v>
      </c>
      <c r="E7" s="9">
        <f>SUM(B7:D7)</f>
        <v>479982</v>
      </c>
      <c r="F7" s="10"/>
      <c r="G7" s="11">
        <f>AVERAGE(B7:D7)</f>
        <v>159994</v>
      </c>
    </row>
    <row r="8" spans="1:7" ht="13.5" thickBot="1">
      <c r="A8" s="14" t="s">
        <v>4</v>
      </c>
      <c r="B8" s="39">
        <f>COMBO!C11</f>
        <v>55290</v>
      </c>
      <c r="C8" s="39">
        <f>COMBO!D11</f>
        <v>59524</v>
      </c>
      <c r="D8" s="39">
        <f>COMBO!E11</f>
        <v>42884</v>
      </c>
      <c r="E8" s="38">
        <f>SUM(B8:D8)</f>
        <v>157698</v>
      </c>
      <c r="F8" s="39"/>
      <c r="G8" s="39">
        <f>AVERAGE(B8:D8)</f>
        <v>52566</v>
      </c>
    </row>
    <row r="9" spans="1:7" ht="12.75">
      <c r="A9" s="15" t="s">
        <v>5</v>
      </c>
      <c r="B9" s="15"/>
      <c r="C9" s="11"/>
      <c r="D9" s="11"/>
      <c r="E9" s="9"/>
      <c r="F9" s="10"/>
      <c r="G9" s="10"/>
    </row>
    <row r="10" spans="1:7" ht="12.75">
      <c r="A10" s="17" t="s">
        <v>6</v>
      </c>
      <c r="B10" s="11">
        <f>COMBO!C13</f>
        <v>167</v>
      </c>
      <c r="C10" s="11">
        <f>COMBO!D13</f>
        <v>480</v>
      </c>
      <c r="D10" s="11">
        <f>COMBO!E13</f>
        <v>857</v>
      </c>
      <c r="E10" s="9">
        <f>SUM(B10:D10)</f>
        <v>1504</v>
      </c>
      <c r="F10" s="10"/>
      <c r="G10" s="11">
        <f>AVERAGE(B10:D10)</f>
        <v>501.3333333333333</v>
      </c>
    </row>
    <row r="11" spans="1:7" ht="12.75">
      <c r="A11" s="17" t="s">
        <v>7</v>
      </c>
      <c r="B11" s="11">
        <f>COMBO!C14</f>
        <v>29</v>
      </c>
      <c r="C11" s="11">
        <f>COMBO!D14</f>
        <v>26</v>
      </c>
      <c r="D11" s="11">
        <f>COMBO!E14</f>
        <v>364</v>
      </c>
      <c r="E11" s="9">
        <f>SUM(B11:D11)</f>
        <v>419</v>
      </c>
      <c r="F11" s="10"/>
      <c r="G11" s="11">
        <f>AVERAGE(B11:D11)</f>
        <v>139.66666666666666</v>
      </c>
    </row>
    <row r="12" spans="1:7" ht="12.75">
      <c r="A12" s="15" t="s">
        <v>8</v>
      </c>
      <c r="B12" s="15"/>
      <c r="C12" s="11"/>
      <c r="D12" s="11"/>
      <c r="E12" s="9"/>
      <c r="F12" s="10"/>
      <c r="G12" s="11"/>
    </row>
    <row r="13" spans="1:7" ht="12.75">
      <c r="A13" s="18" t="s">
        <v>9</v>
      </c>
      <c r="B13" s="11">
        <f>COMBO!C16</f>
        <v>167</v>
      </c>
      <c r="C13" s="11">
        <f>COMBO!D16</f>
        <v>618</v>
      </c>
      <c r="D13" s="11">
        <f>COMBO!E16</f>
        <v>493</v>
      </c>
      <c r="E13" s="9">
        <f>SUM(B13:D13)</f>
        <v>1278</v>
      </c>
      <c r="F13" s="10"/>
      <c r="G13" s="11">
        <f>AVERAGE(B13:D13)</f>
        <v>426</v>
      </c>
    </row>
    <row r="14" spans="1:7" s="65" customFormat="1" ht="12.75">
      <c r="A14" s="63" t="s">
        <v>11</v>
      </c>
      <c r="B14" s="23" t="e">
        <f>COMBO!#REF!</f>
        <v>#REF!</v>
      </c>
      <c r="C14" s="23" t="e">
        <f>COMBO!#REF!</f>
        <v>#REF!</v>
      </c>
      <c r="D14" s="64">
        <f>COMBO!B17</f>
        <v>1.043010752688172</v>
      </c>
      <c r="E14" s="40">
        <f>E13/E10</f>
        <v>0.8497340425531915</v>
      </c>
      <c r="F14" s="23"/>
      <c r="G14" s="23">
        <f>G13/G10</f>
        <v>0.8497340425531915</v>
      </c>
    </row>
    <row r="15" spans="1:7" s="65" customFormat="1" ht="12.75">
      <c r="A15" s="68" t="s">
        <v>92</v>
      </c>
      <c r="B15" s="68"/>
      <c r="C15" s="22"/>
      <c r="D15" s="22"/>
      <c r="E15" s="67"/>
      <c r="F15" s="22"/>
      <c r="G15" s="22"/>
    </row>
    <row r="16" spans="1:7" s="65" customFormat="1" ht="12.75">
      <c r="A16" s="66" t="s">
        <v>93</v>
      </c>
      <c r="B16" s="11" t="e">
        <f>COMBO!#REF!</f>
        <v>#REF!</v>
      </c>
      <c r="C16" s="11" t="e">
        <f>COMBO!#REF!</f>
        <v>#REF!</v>
      </c>
      <c r="D16" s="11" t="e">
        <f>COMBO!#REF!</f>
        <v>#REF!</v>
      </c>
      <c r="E16" s="9" t="e">
        <f>SUM(B16:D16)</f>
        <v>#REF!</v>
      </c>
      <c r="F16" s="10"/>
      <c r="G16" s="11" t="e">
        <f>AVERAGE(B16:D16)</f>
        <v>#REF!</v>
      </c>
    </row>
    <row r="17" spans="1:7" s="65" customFormat="1" ht="12.75">
      <c r="A17" s="66" t="s">
        <v>101</v>
      </c>
      <c r="B17" s="11" t="e">
        <f>COMBO!#REF!</f>
        <v>#REF!</v>
      </c>
      <c r="C17" s="11" t="e">
        <f>COMBO!#REF!</f>
        <v>#REF!</v>
      </c>
      <c r="D17" s="11" t="e">
        <f>COMBO!#REF!</f>
        <v>#REF!</v>
      </c>
      <c r="E17" s="9" t="e">
        <f>SUM(B17:D17)</f>
        <v>#REF!</v>
      </c>
      <c r="F17" s="10"/>
      <c r="G17" s="11" t="e">
        <f>AVERAGE(B17:D17)</f>
        <v>#REF!</v>
      </c>
    </row>
    <row r="18" spans="1:7" ht="12.75">
      <c r="A18" s="15" t="s">
        <v>12</v>
      </c>
      <c r="B18" s="15"/>
      <c r="C18" s="11"/>
      <c r="D18" s="11"/>
      <c r="E18" s="9"/>
      <c r="F18" s="10"/>
      <c r="G18" s="11"/>
    </row>
    <row r="19" spans="1:7" ht="12.75">
      <c r="A19" s="15" t="s">
        <v>105</v>
      </c>
      <c r="B19" s="11">
        <f>COMBO!C19</f>
        <v>263</v>
      </c>
      <c r="C19" s="11">
        <f>COMBO!D19</f>
        <v>757</v>
      </c>
      <c r="D19" s="11">
        <f>COMBO!E19</f>
        <v>700</v>
      </c>
      <c r="E19" s="9">
        <f aca="true" t="shared" si="0" ref="E19:E24">SUM(B19:D19)</f>
        <v>1720</v>
      </c>
      <c r="F19" s="10"/>
      <c r="G19" s="11">
        <f aca="true" t="shared" si="1" ref="G19:G24">AVERAGE(B19:D19)</f>
        <v>573.3333333333334</v>
      </c>
    </row>
    <row r="20" spans="1:7" ht="12.75">
      <c r="A20" s="18" t="s">
        <v>83</v>
      </c>
      <c r="B20" s="11" t="e">
        <f>COMBO!#REF!</f>
        <v>#REF!</v>
      </c>
      <c r="C20" s="11" t="e">
        <f>COMBO!#REF!</f>
        <v>#REF!</v>
      </c>
      <c r="D20" s="11" t="e">
        <f>COMBO!#REF!</f>
        <v>#REF!</v>
      </c>
      <c r="E20" s="9" t="e">
        <f t="shared" si="0"/>
        <v>#REF!</v>
      </c>
      <c r="F20" s="10"/>
      <c r="G20" s="11" t="e">
        <f t="shared" si="1"/>
        <v>#REF!</v>
      </c>
    </row>
    <row r="21" spans="1:7" ht="12.75">
      <c r="A21" s="19" t="s">
        <v>84</v>
      </c>
      <c r="B21" s="11">
        <f>COMBO!C20</f>
        <v>0</v>
      </c>
      <c r="C21" s="11">
        <f>COMBO!D20</f>
        <v>0</v>
      </c>
      <c r="D21" s="11">
        <f>COMBO!E20</f>
        <v>0</v>
      </c>
      <c r="E21" s="9">
        <f t="shared" si="0"/>
        <v>0</v>
      </c>
      <c r="F21" s="10"/>
      <c r="G21" s="11">
        <f t="shared" si="1"/>
        <v>0</v>
      </c>
    </row>
    <row r="22" spans="1:13" ht="12.75" customHeight="1">
      <c r="A22" s="18" t="s">
        <v>90</v>
      </c>
      <c r="B22" s="11">
        <f>COMBO!C21</f>
        <v>0</v>
      </c>
      <c r="C22" s="11">
        <f>COMBO!D21</f>
        <v>0</v>
      </c>
      <c r="D22" s="11">
        <f>COMBO!E21</f>
        <v>0</v>
      </c>
      <c r="E22" s="9">
        <f t="shared" si="0"/>
        <v>0</v>
      </c>
      <c r="F22" s="57"/>
      <c r="G22" s="11">
        <f t="shared" si="1"/>
        <v>0</v>
      </c>
      <c r="H22" s="28"/>
      <c r="I22" s="28"/>
      <c r="J22" s="28"/>
      <c r="K22" s="28"/>
      <c r="L22" s="28"/>
      <c r="M22" s="28"/>
    </row>
    <row r="23" spans="1:7" ht="12.75">
      <c r="A23" s="21" t="s">
        <v>81</v>
      </c>
      <c r="B23" s="11">
        <f>COMBO!C23</f>
        <v>235</v>
      </c>
      <c r="C23" s="11">
        <f>COMBO!D23</f>
        <v>688</v>
      </c>
      <c r="D23" s="11">
        <f>COMBO!E23</f>
        <v>613</v>
      </c>
      <c r="E23" s="9">
        <f t="shared" si="0"/>
        <v>1536</v>
      </c>
      <c r="F23" s="10"/>
      <c r="G23" s="11">
        <f t="shared" si="1"/>
        <v>512</v>
      </c>
    </row>
    <row r="24" spans="1:7" ht="12.75">
      <c r="A24" s="18" t="s">
        <v>82</v>
      </c>
      <c r="B24" s="11">
        <f>COMBO!C24</f>
        <v>47</v>
      </c>
      <c r="C24" s="11">
        <f>COMBO!D24</f>
        <v>163</v>
      </c>
      <c r="D24" s="11">
        <f>COMBO!E24</f>
        <v>135</v>
      </c>
      <c r="E24" s="9">
        <f t="shared" si="0"/>
        <v>345</v>
      </c>
      <c r="F24" s="10"/>
      <c r="G24" s="11">
        <f t="shared" si="1"/>
        <v>115</v>
      </c>
    </row>
    <row r="25" spans="1:7" s="65" customFormat="1" ht="12.75">
      <c r="A25" s="63" t="s">
        <v>86</v>
      </c>
      <c r="B25" s="23">
        <f>B24/B23</f>
        <v>0.2</v>
      </c>
      <c r="C25" s="23">
        <f>C24/C23</f>
        <v>0.2369186046511628</v>
      </c>
      <c r="D25" s="64">
        <f>D24/D23</f>
        <v>0.22022838499184338</v>
      </c>
      <c r="E25" s="23">
        <f>E24/E23</f>
        <v>0.224609375</v>
      </c>
      <c r="F25" s="23"/>
      <c r="G25" s="23">
        <f>G24/G23</f>
        <v>0.224609375</v>
      </c>
    </row>
    <row r="26" spans="1:7" ht="3.75" customHeight="1">
      <c r="A26" s="18"/>
      <c r="B26" s="18"/>
      <c r="C26" s="24"/>
      <c r="D26" s="24"/>
      <c r="E26" s="9"/>
      <c r="F26" s="10"/>
      <c r="G26" s="11"/>
    </row>
    <row r="27" spans="1:7" ht="12.75">
      <c r="A27" s="18" t="s">
        <v>99</v>
      </c>
      <c r="B27" s="11">
        <f>COMBO!C27</f>
        <v>215</v>
      </c>
      <c r="C27" s="11">
        <f>COMBO!D27</f>
        <v>684</v>
      </c>
      <c r="D27" s="11">
        <f>COMBO!E27</f>
        <v>628</v>
      </c>
      <c r="E27" s="9">
        <f>SUM(B27:D27)</f>
        <v>1527</v>
      </c>
      <c r="F27" s="10"/>
      <c r="G27" s="11">
        <f>AVERAGE(B27:D27)</f>
        <v>509</v>
      </c>
    </row>
    <row r="28" spans="1:7" ht="12.75">
      <c r="A28" s="18" t="s">
        <v>106</v>
      </c>
      <c r="B28" s="11" t="e">
        <f>COMBO!#REF!</f>
        <v>#REF!</v>
      </c>
      <c r="C28" s="11" t="e">
        <f>COMBO!#REF!</f>
        <v>#REF!</v>
      </c>
      <c r="D28" s="11" t="e">
        <f>COMBO!#REF!</f>
        <v>#REF!</v>
      </c>
      <c r="E28" s="9" t="e">
        <f>SUM(B28:D28)</f>
        <v>#REF!</v>
      </c>
      <c r="F28" s="10"/>
      <c r="G28" s="11" t="e">
        <f>AVERAGE(B28:D28)</f>
        <v>#REF!</v>
      </c>
    </row>
    <row r="29" spans="1:7" ht="12.75">
      <c r="A29" s="18" t="s">
        <v>107</v>
      </c>
      <c r="B29" s="11">
        <f>COMBO!C29</f>
        <v>197</v>
      </c>
      <c r="C29" s="11">
        <f>COMBO!D29</f>
        <v>658</v>
      </c>
      <c r="D29" s="11">
        <f>COMBO!E29</f>
        <v>588</v>
      </c>
      <c r="E29" s="9">
        <f>SUM(B29:D29)</f>
        <v>1443</v>
      </c>
      <c r="F29" s="10"/>
      <c r="G29" s="11">
        <f>AVERAGE(B29:D29)</f>
        <v>481</v>
      </c>
    </row>
    <row r="30" spans="1:7" ht="12.75">
      <c r="A30" s="18" t="s">
        <v>108</v>
      </c>
      <c r="B30" s="11">
        <f>COMBO!C30</f>
        <v>45</v>
      </c>
      <c r="C30" s="11">
        <f>COMBO!D30</f>
        <v>163</v>
      </c>
      <c r="D30" s="11">
        <f>COMBO!E30</f>
        <v>180</v>
      </c>
      <c r="E30" s="9">
        <f>SUM(B30:D30)</f>
        <v>388</v>
      </c>
      <c r="F30" s="10"/>
      <c r="G30" s="11">
        <f>AVERAGE(B30:D30)</f>
        <v>129.33333333333334</v>
      </c>
    </row>
    <row r="31" spans="1:7" ht="12.75">
      <c r="A31" s="63" t="s">
        <v>109</v>
      </c>
      <c r="B31" s="23">
        <f>B30/B29</f>
        <v>0.22842639593908629</v>
      </c>
      <c r="C31" s="23">
        <f>C30/C29</f>
        <v>0.24772036474164133</v>
      </c>
      <c r="D31" s="64">
        <f>D30/D29</f>
        <v>0.30612244897959184</v>
      </c>
      <c r="E31" s="23">
        <f>E30/E29</f>
        <v>0.26888426888426886</v>
      </c>
      <c r="F31" s="23"/>
      <c r="G31" s="23">
        <f>G30/G29</f>
        <v>0.2688842688842689</v>
      </c>
    </row>
    <row r="32" spans="1:7" ht="12.75">
      <c r="A32" s="18" t="s">
        <v>110</v>
      </c>
      <c r="B32" s="11" t="e">
        <f>COMBO!#REF!</f>
        <v>#REF!</v>
      </c>
      <c r="C32" s="11" t="e">
        <f>COMBO!#REF!</f>
        <v>#REF!</v>
      </c>
      <c r="D32" s="11" t="e">
        <f>COMBO!#REF!</f>
        <v>#REF!</v>
      </c>
      <c r="E32" s="9" t="e">
        <f>SUM(B32:D32)</f>
        <v>#REF!</v>
      </c>
      <c r="F32" s="10"/>
      <c r="G32" s="11" t="e">
        <f>AVERAGE(B32:D32)</f>
        <v>#REF!</v>
      </c>
    </row>
    <row r="33" spans="1:7" ht="12.75">
      <c r="A33" s="18" t="s">
        <v>111</v>
      </c>
      <c r="B33" s="11" t="e">
        <f>COMBO!#REF!</f>
        <v>#REF!</v>
      </c>
      <c r="C33" s="11" t="e">
        <f>COMBO!#REF!</f>
        <v>#REF!</v>
      </c>
      <c r="D33" s="11" t="e">
        <f>COMBO!#REF!</f>
        <v>#REF!</v>
      </c>
      <c r="E33" s="9" t="e">
        <f>SUM(B33:D33)</f>
        <v>#REF!</v>
      </c>
      <c r="F33" s="10"/>
      <c r="G33" s="11" t="e">
        <f>AVERAGE(B33:D33)</f>
        <v>#REF!</v>
      </c>
    </row>
    <row r="34" spans="1:7" ht="12.75">
      <c r="A34" s="15" t="s">
        <v>70</v>
      </c>
      <c r="B34" s="15"/>
      <c r="C34" s="11"/>
      <c r="E34" s="9"/>
      <c r="F34" s="6" t="s">
        <v>88</v>
      </c>
      <c r="G34" s="11"/>
    </row>
    <row r="35" spans="1:7" ht="12.75">
      <c r="A35" s="18" t="s">
        <v>15</v>
      </c>
      <c r="B35" s="11">
        <f>COMBO!C34</f>
        <v>56</v>
      </c>
      <c r="C35" s="11">
        <f>COMBO!D34</f>
        <v>91</v>
      </c>
      <c r="D35" s="11">
        <f>COMBO!E34</f>
        <v>52</v>
      </c>
      <c r="E35" s="9">
        <f>SUM(B35:D35)</f>
        <v>199</v>
      </c>
      <c r="F35" s="22">
        <f>+E35/E40</f>
        <v>0.15571205007824726</v>
      </c>
      <c r="G35" s="11">
        <f>AVERAGE(B35:D35)</f>
        <v>66.33333333333333</v>
      </c>
    </row>
    <row r="36" spans="1:7" ht="12.75">
      <c r="A36" s="18" t="s">
        <v>16</v>
      </c>
      <c r="B36" s="11">
        <f>COMBO!C35</f>
        <v>26</v>
      </c>
      <c r="C36" s="11">
        <f>COMBO!D35</f>
        <v>81</v>
      </c>
      <c r="D36" s="11">
        <f>COMBO!E35</f>
        <v>13</v>
      </c>
      <c r="E36" s="9">
        <f>SUM(B36:D36)</f>
        <v>120</v>
      </c>
      <c r="F36" s="22">
        <f>+E36/E40</f>
        <v>0.09389671361502347</v>
      </c>
      <c r="G36" s="11">
        <f>AVERAGE(B36:D36)</f>
        <v>40</v>
      </c>
    </row>
    <row r="37" spans="1:7" ht="12.75">
      <c r="A37" s="18" t="s">
        <v>17</v>
      </c>
      <c r="B37" s="11">
        <f>COMBO!C36</f>
        <v>42</v>
      </c>
      <c r="C37" s="11">
        <f>COMBO!D36</f>
        <v>108</v>
      </c>
      <c r="D37" s="11">
        <f>COMBO!E36</f>
        <v>380</v>
      </c>
      <c r="E37" s="9">
        <f>SUM(B37:D37)</f>
        <v>530</v>
      </c>
      <c r="F37" s="22">
        <f>+E37/E40</f>
        <v>0.41471048513302033</v>
      </c>
      <c r="G37" s="11">
        <f>AVERAGE(B37:D37)</f>
        <v>176.66666666666666</v>
      </c>
    </row>
    <row r="38" spans="1:7" ht="12.75">
      <c r="A38" s="18" t="s">
        <v>18</v>
      </c>
      <c r="B38" s="11">
        <f>COMBO!C37</f>
        <v>3</v>
      </c>
      <c r="C38" s="11">
        <f>COMBO!D37</f>
        <v>12</v>
      </c>
      <c r="D38" s="11">
        <f>COMBO!E37</f>
        <v>14</v>
      </c>
      <c r="E38" s="9">
        <f>SUM(B38:D38)</f>
        <v>29</v>
      </c>
      <c r="F38" s="22">
        <f>+E38/E40</f>
        <v>0.02269170579029734</v>
      </c>
      <c r="G38" s="11">
        <f>AVERAGE(B38:D38)</f>
        <v>9.666666666666666</v>
      </c>
    </row>
    <row r="39" spans="1:7" ht="12.75" customHeight="1">
      <c r="A39" s="50" t="s">
        <v>71</v>
      </c>
      <c r="B39" s="11">
        <f>COMBO!C38</f>
        <v>40</v>
      </c>
      <c r="C39" s="11">
        <f>COMBO!D38</f>
        <v>326</v>
      </c>
      <c r="D39" s="11">
        <f>COMBO!E38</f>
        <v>34</v>
      </c>
      <c r="E39" s="9">
        <f>SUM(B39:D39)</f>
        <v>400</v>
      </c>
      <c r="F39" s="70">
        <f>+E39/E40</f>
        <v>0.3129890453834116</v>
      </c>
      <c r="G39" s="11">
        <f>AVERAGE(B39:D39)</f>
        <v>133.33333333333334</v>
      </c>
    </row>
    <row r="40" spans="1:7" ht="12" customHeight="1" thickBot="1">
      <c r="A40" s="53"/>
      <c r="B40" s="53"/>
      <c r="C40" s="37"/>
      <c r="D40" s="37" t="s">
        <v>2</v>
      </c>
      <c r="E40" s="38">
        <f>SUM(E35:E39)</f>
        <v>1278</v>
      </c>
      <c r="F40" s="71">
        <f>+E40/E40</f>
        <v>1</v>
      </c>
      <c r="G40" s="54"/>
    </row>
    <row r="41" spans="1:7" ht="12.75">
      <c r="A41" s="36" t="s">
        <v>40</v>
      </c>
      <c r="B41" s="88"/>
      <c r="C41" s="51"/>
      <c r="D41" s="51"/>
      <c r="E41" s="52"/>
      <c r="F41" s="3"/>
      <c r="G41" s="3"/>
    </row>
    <row r="42" spans="1:7" ht="12.75">
      <c r="A42" s="62" t="s">
        <v>103</v>
      </c>
      <c r="B42" s="11" t="e">
        <f>COMBO!#REF!</f>
        <v>#REF!</v>
      </c>
      <c r="C42" s="11" t="e">
        <f>COMBO!#REF!</f>
        <v>#REF!</v>
      </c>
      <c r="D42" s="11" t="e">
        <f>COMBO!#REF!</f>
        <v>#REF!</v>
      </c>
      <c r="E42" s="9" t="e">
        <f>SUM(B42:D42)</f>
        <v>#REF!</v>
      </c>
      <c r="F42" s="10"/>
      <c r="G42" s="11" t="e">
        <f>AVERAGE(B42:D42)</f>
        <v>#REF!</v>
      </c>
    </row>
    <row r="43" spans="1:7" ht="12.75">
      <c r="A43" s="76" t="s">
        <v>102</v>
      </c>
      <c r="B43" s="49" t="e">
        <f>COMBO!#REF!</f>
        <v>#REF!</v>
      </c>
      <c r="C43" s="49" t="e">
        <f>COMBO!#REF!</f>
        <v>#REF!</v>
      </c>
      <c r="D43" s="49" t="e">
        <f>COMBO!#REF!</f>
        <v>#REF!</v>
      </c>
      <c r="E43" s="48" t="e">
        <f>SUM(B43:D43)</f>
        <v>#REF!</v>
      </c>
      <c r="F43" s="49"/>
      <c r="G43" s="49" t="e">
        <f>AVERAGE(B43:D43)</f>
        <v>#REF!</v>
      </c>
    </row>
    <row r="44" spans="1:4" ht="12.75">
      <c r="A44" s="45" t="s">
        <v>113</v>
      </c>
      <c r="B44" s="11" t="e">
        <f>COMBO!#REF!</f>
        <v>#REF!</v>
      </c>
      <c r="C44" s="11" t="e">
        <f>COMBO!#REF!</f>
        <v>#REF!</v>
      </c>
      <c r="D44" s="11" t="e">
        <f>COMBO!#REF!</f>
        <v>#REF!</v>
      </c>
    </row>
    <row r="45" spans="1:4" ht="12.75">
      <c r="A45" s="28" t="s">
        <v>112</v>
      </c>
      <c r="B45" s="11" t="e">
        <f>COMBO!#REF!</f>
        <v>#REF!</v>
      </c>
      <c r="C45" s="11" t="e">
        <f>COMBO!#REF!</f>
        <v>#REF!</v>
      </c>
      <c r="D45" s="11" t="e">
        <f>COMBO!#REF!</f>
        <v>#REF!</v>
      </c>
    </row>
    <row r="46" spans="1:4" ht="12.75">
      <c r="A46" s="28" t="s">
        <v>115</v>
      </c>
      <c r="B46" s="11" t="e">
        <f>COMBO!#REF!</f>
        <v>#REF!</v>
      </c>
      <c r="C46" s="11" t="e">
        <f>COMBO!#REF!</f>
        <v>#REF!</v>
      </c>
      <c r="D46" s="11" t="e">
        <f>COMBO!#REF!</f>
        <v>#REF!</v>
      </c>
    </row>
    <row r="47" spans="1:4" ht="12.75">
      <c r="A47" s="28" t="s">
        <v>116</v>
      </c>
      <c r="B47" s="11" t="e">
        <f>COMBO!#REF!</f>
        <v>#REF!</v>
      </c>
      <c r="C47" s="11" t="e">
        <f>COMBO!#REF!</f>
        <v>#REF!</v>
      </c>
      <c r="D47" s="11" t="e">
        <f>COMBO!#REF!</f>
        <v>#REF!</v>
      </c>
    </row>
    <row r="48" ht="12.75">
      <c r="C48" s="11"/>
    </row>
  </sheetData>
  <sheetProtection/>
  <mergeCells count="2">
    <mergeCell ref="A1:G1"/>
    <mergeCell ref="A2:G2"/>
  </mergeCells>
  <printOptions/>
  <pageMargins left="0.41" right="0.43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8.8515625" style="0" customWidth="1"/>
  </cols>
  <sheetData>
    <row r="1" spans="1:13" ht="15.75">
      <c r="A1" s="34" t="str">
        <f>FORMAT!$B$11</f>
        <v>WEST VIRGINIA MEDICAID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4" t="str">
        <f>FORMAT!$B20</f>
        <v>YEARLY ACTIVITY STATISTICAL REPORT - YEAR 2007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4" ht="12.75">
      <c r="B4" s="6" t="s">
        <v>64</v>
      </c>
      <c r="C4" s="10"/>
      <c r="D4" s="7" t="s">
        <v>3</v>
      </c>
    </row>
    <row r="5" spans="1:4" ht="12.75">
      <c r="A5" s="8" t="s">
        <v>0</v>
      </c>
      <c r="B5" s="78"/>
      <c r="C5" s="78"/>
      <c r="D5" s="78"/>
    </row>
    <row r="6" spans="1:4" ht="12.75">
      <c r="A6" s="12" t="s">
        <v>1</v>
      </c>
      <c r="B6" s="79" t="e">
        <f>SUM(COMBO!#REF!)</f>
        <v>#REF!</v>
      </c>
      <c r="C6" s="79"/>
      <c r="D6" s="79" t="e">
        <f>AVERAGE(COMBO!#REF!)</f>
        <v>#REF!</v>
      </c>
    </row>
    <row r="7" spans="1:4" ht="21.75">
      <c r="A7" s="13" t="s">
        <v>26</v>
      </c>
      <c r="B7" s="79">
        <f>SUM(COMBO!B10:E10)</f>
        <v>661486</v>
      </c>
      <c r="C7" s="79"/>
      <c r="D7" s="79">
        <f>AVERAGE(COMBO!B10:E10)</f>
        <v>165371.5</v>
      </c>
    </row>
    <row r="8" spans="1:4" ht="13.5" thickBot="1">
      <c r="A8" s="14" t="s">
        <v>4</v>
      </c>
      <c r="B8" s="80">
        <f>SUM(COMBO!B11:E11)</f>
        <v>213552</v>
      </c>
      <c r="C8" s="80"/>
      <c r="D8" s="79">
        <f>AVERAGE(COMBO!B11:E11)</f>
        <v>53388</v>
      </c>
    </row>
    <row r="9" spans="1:4" ht="12.75">
      <c r="A9" s="15" t="s">
        <v>5</v>
      </c>
      <c r="B9" s="79"/>
      <c r="C9" s="79"/>
      <c r="D9" s="79"/>
    </row>
    <row r="10" spans="1:4" ht="12.75">
      <c r="A10" s="17" t="s">
        <v>6</v>
      </c>
      <c r="B10" s="79">
        <f>SUM(COMBO!B13:E13)</f>
        <v>1690</v>
      </c>
      <c r="C10" s="79"/>
      <c r="D10" s="79">
        <f>AVERAGE(COMBO!B13:E13)</f>
        <v>422.5</v>
      </c>
    </row>
    <row r="11" spans="1:4" ht="12.75">
      <c r="A11" s="17" t="s">
        <v>7</v>
      </c>
      <c r="B11" s="79">
        <f>SUM(COMBO!B14:E14)</f>
        <v>459</v>
      </c>
      <c r="C11" s="79"/>
      <c r="D11" s="79">
        <f>AVERAGE(COMBO!B14:E14)</f>
        <v>114.75</v>
      </c>
    </row>
    <row r="12" spans="1:4" ht="12.75">
      <c r="A12" s="15" t="s">
        <v>8</v>
      </c>
      <c r="B12" s="79"/>
      <c r="C12" s="79"/>
      <c r="D12" s="79"/>
    </row>
    <row r="13" spans="1:4" ht="12.75">
      <c r="A13" s="18" t="s">
        <v>9</v>
      </c>
      <c r="B13" s="79">
        <f>SUM(COMBO!B16:E16)</f>
        <v>1472</v>
      </c>
      <c r="C13" s="79"/>
      <c r="D13" s="79">
        <f>AVERAGE(COMBO!B16:E16)</f>
        <v>368</v>
      </c>
    </row>
    <row r="14" spans="1:4" ht="12.75">
      <c r="A14" s="33" t="s">
        <v>11</v>
      </c>
      <c r="B14" s="41">
        <f>B13/B10</f>
        <v>0.8710059171597633</v>
      </c>
      <c r="C14" s="41"/>
      <c r="D14" s="41">
        <f>D13/D10</f>
        <v>0.8710059171597633</v>
      </c>
    </row>
    <row r="15" spans="1:4" ht="13.5" customHeight="1">
      <c r="A15" s="15" t="s">
        <v>92</v>
      </c>
      <c r="B15" s="35"/>
      <c r="C15" s="35"/>
      <c r="D15" s="35"/>
    </row>
    <row r="16" spans="1:4" ht="12" customHeight="1">
      <c r="A16" s="50" t="s">
        <v>93</v>
      </c>
      <c r="B16" s="79" t="e">
        <f>SUM(COMBO!#REF!)</f>
        <v>#REF!</v>
      </c>
      <c r="C16" s="35"/>
      <c r="D16" s="79" t="e">
        <f>AVERAGE(COMBO!#REF!)</f>
        <v>#REF!</v>
      </c>
    </row>
    <row r="17" spans="1:4" ht="13.5" customHeight="1">
      <c r="A17" s="18" t="s">
        <v>101</v>
      </c>
      <c r="B17" s="79" t="e">
        <f>SUM(COMBO!#REF!)</f>
        <v>#REF!</v>
      </c>
      <c r="C17" s="35"/>
      <c r="D17" s="79" t="e">
        <f>AVERAGE(COMBO!#REF!)</f>
        <v>#REF!</v>
      </c>
    </row>
    <row r="18" spans="1:4" ht="12.75">
      <c r="A18" s="15" t="s">
        <v>12</v>
      </c>
      <c r="B18" s="35"/>
      <c r="C18" s="35"/>
      <c r="D18" s="35"/>
    </row>
    <row r="19" spans="1:4" ht="12.75">
      <c r="A19" s="50" t="s">
        <v>98</v>
      </c>
      <c r="B19" s="75">
        <f>SUM(COMBO!B19:E19)</f>
        <v>2073</v>
      </c>
      <c r="C19" s="75"/>
      <c r="D19" s="79">
        <f>AVERAGE(COMBO!B19:E19)</f>
        <v>518.25</v>
      </c>
    </row>
    <row r="20" spans="1:4" ht="12.75">
      <c r="A20" s="18" t="s">
        <v>83</v>
      </c>
      <c r="B20" s="79" t="e">
        <f>SUM(COMBO!#REF!)</f>
        <v>#REF!</v>
      </c>
      <c r="C20" s="79"/>
      <c r="D20" s="79" t="e">
        <f>AVERAGE(COMBO!#REF!)</f>
        <v>#REF!</v>
      </c>
    </row>
    <row r="21" spans="1:4" ht="12.75">
      <c r="A21" s="19" t="s">
        <v>117</v>
      </c>
      <c r="B21" s="79">
        <f>SUM(COMBO!B20:E20)</f>
        <v>0</v>
      </c>
      <c r="C21" s="79"/>
      <c r="D21" s="79" t="e">
        <f>AVERAGE(COMBO!B20:E20)</f>
        <v>#DIV/0!</v>
      </c>
    </row>
    <row r="22" spans="1:4" ht="12.75">
      <c r="A22" s="19" t="s">
        <v>118</v>
      </c>
      <c r="B22" s="79" t="e">
        <f>SUM(COMBO!#REF!)</f>
        <v>#REF!</v>
      </c>
      <c r="D22" s="79" t="e">
        <f>AVERAGE(COMBO!B21:E21)</f>
        <v>#DIV/0!</v>
      </c>
    </row>
    <row r="23" spans="1:4" ht="12.75">
      <c r="A23" s="21" t="s">
        <v>81</v>
      </c>
      <c r="B23" s="79">
        <f>SUM(COMBO!B23:E23)</f>
        <v>1858</v>
      </c>
      <c r="C23" s="79"/>
      <c r="D23" s="79">
        <f>AVERAGE(COMBO!B23:E23)</f>
        <v>464.5</v>
      </c>
    </row>
    <row r="24" spans="1:4" ht="12.75">
      <c r="A24" s="18" t="s">
        <v>121</v>
      </c>
      <c r="B24" s="79">
        <f>SUM(COMBO!B24:E24)</f>
        <v>409</v>
      </c>
      <c r="C24" s="79"/>
      <c r="D24" s="79">
        <f>AVERAGE(COMBO!B24:E24)</f>
        <v>102.25</v>
      </c>
    </row>
    <row r="25" spans="1:4" ht="12.75">
      <c r="A25" s="33" t="s">
        <v>86</v>
      </c>
      <c r="B25" s="41">
        <f>B24/B23</f>
        <v>0.2201291711517761</v>
      </c>
      <c r="C25" s="41"/>
      <c r="D25" s="41">
        <f>AVERAGE(B25)</f>
        <v>0.2201291711517761</v>
      </c>
    </row>
    <row r="26" spans="1:4" ht="4.5" customHeight="1">
      <c r="A26" s="50"/>
      <c r="B26" s="59"/>
      <c r="C26" s="59"/>
      <c r="D26" s="59"/>
    </row>
    <row r="27" spans="1:4" ht="12.75">
      <c r="A27" s="50" t="s">
        <v>99</v>
      </c>
      <c r="B27" s="79">
        <f>SUM(COMBO!B27:E27)</f>
        <v>1815</v>
      </c>
      <c r="C27" s="59"/>
      <c r="D27" s="79">
        <f>AVERAGE(COMBO!B27:E27)</f>
        <v>453.75</v>
      </c>
    </row>
    <row r="28" spans="1:4" ht="12.75">
      <c r="A28" s="18" t="s">
        <v>91</v>
      </c>
      <c r="B28" s="79" t="e">
        <f>SUM(COMBO!#REF!)</f>
        <v>#REF!</v>
      </c>
      <c r="C28" s="59"/>
      <c r="D28" s="79" t="e">
        <f>AVERAGE(COMBO!#REF!)</f>
        <v>#REF!</v>
      </c>
    </row>
    <row r="29" spans="1:4" ht="12.75">
      <c r="A29" s="21" t="s">
        <v>119</v>
      </c>
      <c r="B29" s="79">
        <f>SUM(COMBO!B29:E29)</f>
        <v>1443</v>
      </c>
      <c r="C29" s="59"/>
      <c r="D29" s="79">
        <f>AVERAGE(COMBO!B29:E29)</f>
        <v>481</v>
      </c>
    </row>
    <row r="30" spans="1:4" ht="14.25" customHeight="1">
      <c r="A30" s="18" t="s">
        <v>120</v>
      </c>
      <c r="B30" s="79">
        <f>SUM(COMBO!B30:E30)</f>
        <v>388</v>
      </c>
      <c r="C30" s="35"/>
      <c r="D30" s="79">
        <f>AVERAGE(COMBO!B30:E30)</f>
        <v>129.33333333333334</v>
      </c>
    </row>
    <row r="31" spans="1:4" ht="12.75">
      <c r="A31" s="33" t="s">
        <v>86</v>
      </c>
      <c r="B31" s="41">
        <f>B30/B29</f>
        <v>0.26888426888426886</v>
      </c>
      <c r="C31" s="41"/>
      <c r="D31" s="41">
        <f>AVERAGE(B31)</f>
        <v>0.26888426888426886</v>
      </c>
    </row>
    <row r="32" spans="1:4" ht="14.25" customHeight="1">
      <c r="A32" s="50" t="s">
        <v>122</v>
      </c>
      <c r="B32" s="79" t="e">
        <f>SUM(COMBO!#REF!)</f>
        <v>#REF!</v>
      </c>
      <c r="C32" s="35"/>
      <c r="D32" s="79" t="e">
        <f>AVERAGE(COMBO!#REF!)</f>
        <v>#REF!</v>
      </c>
    </row>
    <row r="33" spans="1:4" ht="14.25" customHeight="1">
      <c r="A33" s="50" t="s">
        <v>123</v>
      </c>
      <c r="B33" s="79" t="e">
        <f>SUM(COMBO!#REF!)</f>
        <v>#REF!</v>
      </c>
      <c r="C33" s="35"/>
      <c r="D33" s="79" t="e">
        <f>AVERAGE(COMBO!#REF!)</f>
        <v>#REF!</v>
      </c>
    </row>
    <row r="34" spans="1:4" ht="12.75">
      <c r="A34" s="15" t="s">
        <v>70</v>
      </c>
      <c r="B34" s="35"/>
      <c r="C34" s="35"/>
      <c r="D34" s="79"/>
    </row>
    <row r="35" spans="1:4" ht="12.75">
      <c r="A35" s="18" t="s">
        <v>15</v>
      </c>
      <c r="B35" s="79">
        <f>SUM(COMBO!B34:E34)</f>
        <v>241</v>
      </c>
      <c r="C35" s="79"/>
      <c r="D35" s="79">
        <f>AVERAGE(COMBO!B34:E34)</f>
        <v>60.25</v>
      </c>
    </row>
    <row r="36" spans="1:4" ht="12.75">
      <c r="A36" s="18" t="s">
        <v>16</v>
      </c>
      <c r="B36" s="79">
        <f>SUM(COMBO!B35:E35)</f>
        <v>140</v>
      </c>
      <c r="C36" s="79"/>
      <c r="D36" s="79">
        <f>AVERAGE(COMBO!B35:E35)</f>
        <v>35</v>
      </c>
    </row>
    <row r="37" spans="1:4" ht="12.75">
      <c r="A37" s="18" t="s">
        <v>17</v>
      </c>
      <c r="B37" s="79">
        <f>SUM(COMBO!B36:E36)</f>
        <v>621</v>
      </c>
      <c r="C37" s="79"/>
      <c r="D37" s="79">
        <f>AVERAGE(COMBO!B36:E36)</f>
        <v>155.25</v>
      </c>
    </row>
    <row r="38" spans="1:4" ht="12.75">
      <c r="A38" s="18" t="s">
        <v>18</v>
      </c>
      <c r="B38" s="79">
        <f>SUM(COMBO!B37:E37)</f>
        <v>33</v>
      </c>
      <c r="C38" s="79"/>
      <c r="D38" s="79">
        <f>AVERAGE(COMBO!B37:E37)</f>
        <v>8.25</v>
      </c>
    </row>
    <row r="39" spans="1:4" ht="12.75">
      <c r="A39" s="50" t="s">
        <v>71</v>
      </c>
      <c r="B39" s="79">
        <f>SUM(COMBO!B38:E38)</f>
        <v>437</v>
      </c>
      <c r="C39" s="79"/>
      <c r="D39" s="79">
        <f>AVERAGE(COMBO!B38:E38)</f>
        <v>109.25</v>
      </c>
    </row>
    <row r="40" spans="1:4" ht="6.75" customHeight="1" thickBot="1">
      <c r="A40" s="50"/>
      <c r="B40" s="80"/>
      <c r="C40" s="80"/>
      <c r="D40" s="80"/>
    </row>
    <row r="41" spans="1:4" ht="12.75">
      <c r="A41" s="36" t="s">
        <v>40</v>
      </c>
      <c r="B41" s="75"/>
      <c r="C41" s="79"/>
      <c r="D41" s="75"/>
    </row>
    <row r="42" spans="1:4" ht="12.75">
      <c r="A42" s="62" t="s">
        <v>103</v>
      </c>
      <c r="B42" s="79" t="e">
        <f>SUM(COMBO!#REF!)</f>
        <v>#REF!</v>
      </c>
      <c r="C42" s="79"/>
      <c r="D42" s="79" t="e">
        <f>AVERAGE(COMBO!#REF!)</f>
        <v>#REF!</v>
      </c>
    </row>
    <row r="43" spans="1:4" ht="12.75">
      <c r="A43" s="28" t="s">
        <v>102</v>
      </c>
      <c r="B43" s="81" t="e">
        <f>SUM(COMBO!#REF!)</f>
        <v>#REF!</v>
      </c>
      <c r="C43" s="82"/>
      <c r="D43" s="79" t="e">
        <f>AVERAGE(COMBO!#REF!)</f>
        <v>#REF!</v>
      </c>
    </row>
    <row r="44" spans="1:4" ht="12.75">
      <c r="A44" s="74" t="s">
        <v>113</v>
      </c>
      <c r="B44" s="79" t="e">
        <f>SUM(COMBO!#REF!)</f>
        <v>#REF!</v>
      </c>
      <c r="C44" s="83"/>
      <c r="D44" s="79" t="e">
        <f>AVERAGE(COMBO!#REF!)</f>
        <v>#REF!</v>
      </c>
    </row>
    <row r="45" spans="1:4" ht="12.75">
      <c r="A45" s="28" t="s">
        <v>112</v>
      </c>
      <c r="B45" s="79" t="e">
        <f>SUM(COMBO!#REF!)</f>
        <v>#REF!</v>
      </c>
      <c r="C45" s="83"/>
      <c r="D45" s="79" t="e">
        <f>AVERAGE(COMBO!#REF!)</f>
        <v>#REF!</v>
      </c>
    </row>
    <row r="46" spans="1:4" ht="12.75">
      <c r="A46" s="28" t="s">
        <v>115</v>
      </c>
      <c r="B46" s="79" t="e">
        <f>SUM(COMBO!#REF!)</f>
        <v>#REF!</v>
      </c>
      <c r="C46" s="83"/>
      <c r="D46" s="79" t="e">
        <f>AVERAGE(COMBO!#REF!)</f>
        <v>#REF!</v>
      </c>
    </row>
    <row r="47" spans="1:4" ht="12.75">
      <c r="A47" s="28" t="s">
        <v>116</v>
      </c>
      <c r="B47" s="79" t="e">
        <f>SUM(COMBO!#REF!)</f>
        <v>#REF!</v>
      </c>
      <c r="C47" s="83"/>
      <c r="D47" s="79" t="e">
        <f>AVERAGE(COMBO!#REF!)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Information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Bradley</dc:creator>
  <cp:keywords/>
  <dc:description/>
  <cp:lastModifiedBy>wee107</cp:lastModifiedBy>
  <cp:lastPrinted>2008-03-11T18:35:50Z</cp:lastPrinted>
  <dcterms:created xsi:type="dcterms:W3CDTF">2000-06-26T16:30:47Z</dcterms:created>
  <dcterms:modified xsi:type="dcterms:W3CDTF">2008-04-08T17:31:57Z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Hall, Penney </vt:lpwstr>
  </property>
  <property fmtid="{D5CDD505-2E9C-101B-9397-08002B2CF9AE}" pid="4" name="display_urn:schemas-microsoft-com:office:office#Auth">
    <vt:lpwstr>Hall, Penney </vt:lpwstr>
  </property>
</Properties>
</file>